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6"/>
  </bookViews>
  <sheets>
    <sheet name="таб1" sheetId="4" r:id="rId1"/>
    <sheet name="таб 2 2017" sheetId="1" r:id="rId2"/>
    <sheet name="таб 2 2018" sheetId="2" r:id="rId3"/>
    <sheet name="таб2 2019" sheetId="3" r:id="rId4"/>
    <sheet name="таб 2.1" sheetId="5" r:id="rId5"/>
    <sheet name="таб 3" sheetId="6" r:id="rId6"/>
    <sheet name="таб4" sheetId="7" r:id="rId7"/>
  </sheets>
  <calcPr calcId="125725" refMode="R1C1"/>
</workbook>
</file>

<file path=xl/calcChain.xml><?xml version="1.0" encoding="utf-8"?>
<calcChain xmlns="http://schemas.openxmlformats.org/spreadsheetml/2006/main">
  <c r="C18" i="4"/>
  <c r="C16" s="1"/>
  <c r="I12" i="5"/>
  <c r="I10" s="1"/>
  <c r="H12"/>
  <c r="H10" s="1"/>
  <c r="G12"/>
  <c r="G10" s="1"/>
  <c r="L12"/>
  <c r="L10" s="1"/>
  <c r="K12"/>
  <c r="K10" s="1"/>
  <c r="J12"/>
  <c r="J10"/>
  <c r="C25" i="4"/>
  <c r="G69" i="1"/>
  <c r="G66" s="1"/>
  <c r="G76"/>
  <c r="G75"/>
  <c r="H63" i="2"/>
  <c r="G63"/>
  <c r="F63"/>
  <c r="E71"/>
  <c r="E70"/>
  <c r="H66" i="1"/>
  <c r="F66"/>
  <c r="E74"/>
  <c r="E73"/>
  <c r="E71" i="3"/>
  <c r="E70"/>
  <c r="E67" s="1"/>
  <c r="E63" s="1"/>
  <c r="H63"/>
  <c r="G63"/>
  <c r="F63"/>
  <c r="H67"/>
  <c r="G67"/>
  <c r="F67"/>
  <c r="F12" i="5" l="1"/>
  <c r="F10" s="1"/>
  <c r="E12"/>
  <c r="E10" s="1"/>
  <c r="D12"/>
  <c r="D10" s="1"/>
  <c r="E63" i="2"/>
  <c r="E83" i="3"/>
  <c r="E79" s="1"/>
  <c r="E82"/>
  <c r="E81"/>
  <c r="E80"/>
  <c r="H79"/>
  <c r="G79"/>
  <c r="F79"/>
  <c r="E78"/>
  <c r="E77"/>
  <c r="E75" s="1"/>
  <c r="E76"/>
  <c r="H75"/>
  <c r="G75"/>
  <c r="F75"/>
  <c r="E74"/>
  <c r="E73"/>
  <c r="E72"/>
  <c r="E69"/>
  <c r="E68"/>
  <c r="E66"/>
  <c r="E65"/>
  <c r="E64"/>
  <c r="E62"/>
  <c r="E60" s="1"/>
  <c r="E61"/>
  <c r="H60"/>
  <c r="H56" s="1"/>
  <c r="G60"/>
  <c r="F60"/>
  <c r="F56" s="1"/>
  <c r="E59"/>
  <c r="E56" s="1"/>
  <c r="E58"/>
  <c r="E57"/>
  <c r="G56"/>
  <c r="E55"/>
  <c r="E54"/>
  <c r="E53"/>
  <c r="E52"/>
  <c r="H51"/>
  <c r="G51"/>
  <c r="E51" s="1"/>
  <c r="H50"/>
  <c r="F50"/>
  <c r="E49"/>
  <c r="H48"/>
  <c r="G48"/>
  <c r="F48"/>
  <c r="E48"/>
  <c r="E47"/>
  <c r="E46"/>
  <c r="H45"/>
  <c r="G45"/>
  <c r="F45"/>
  <c r="E45"/>
  <c r="E44"/>
  <c r="E43"/>
  <c r="E42"/>
  <c r="E41"/>
  <c r="E40"/>
  <c r="E39"/>
  <c r="E38"/>
  <c r="E37"/>
  <c r="E36"/>
  <c r="E35"/>
  <c r="E33" s="1"/>
  <c r="G33"/>
  <c r="F33"/>
  <c r="E29"/>
  <c r="E28"/>
  <c r="E27"/>
  <c r="E26"/>
  <c r="G25"/>
  <c r="G23" s="1"/>
  <c r="F25"/>
  <c r="E25"/>
  <c r="E24"/>
  <c r="H23"/>
  <c r="F23"/>
  <c r="E23" s="1"/>
  <c r="E83" i="2"/>
  <c r="E82"/>
  <c r="E81"/>
  <c r="E80"/>
  <c r="H79"/>
  <c r="G79"/>
  <c r="F79"/>
  <c r="E78"/>
  <c r="E77"/>
  <c r="E76"/>
  <c r="H75"/>
  <c r="G75"/>
  <c r="F75"/>
  <c r="E74"/>
  <c r="E73"/>
  <c r="E72"/>
  <c r="E69"/>
  <c r="E68"/>
  <c r="H67"/>
  <c r="G67"/>
  <c r="F67"/>
  <c r="E67"/>
  <c r="E66"/>
  <c r="E65"/>
  <c r="E64"/>
  <c r="E62"/>
  <c r="E60" s="1"/>
  <c r="E61"/>
  <c r="H60"/>
  <c r="H56" s="1"/>
  <c r="G60"/>
  <c r="F60"/>
  <c r="F56" s="1"/>
  <c r="E59"/>
  <c r="E58"/>
  <c r="E57"/>
  <c r="G56"/>
  <c r="E55"/>
  <c r="E54"/>
  <c r="E53"/>
  <c r="E52"/>
  <c r="H51"/>
  <c r="G51"/>
  <c r="E51" s="1"/>
  <c r="E50" s="1"/>
  <c r="H50"/>
  <c r="F50"/>
  <c r="E49"/>
  <c r="H48"/>
  <c r="G48"/>
  <c r="F48"/>
  <c r="E48"/>
  <c r="E47"/>
  <c r="E45" s="1"/>
  <c r="E46"/>
  <c r="H45"/>
  <c r="G45"/>
  <c r="F45"/>
  <c r="E44"/>
  <c r="E43"/>
  <c r="E42"/>
  <c r="E41"/>
  <c r="E40"/>
  <c r="E39"/>
  <c r="E38"/>
  <c r="E37"/>
  <c r="E36"/>
  <c r="E35"/>
  <c r="E33" s="1"/>
  <c r="F33"/>
  <c r="E29"/>
  <c r="E28"/>
  <c r="E27"/>
  <c r="E26"/>
  <c r="G25"/>
  <c r="F25"/>
  <c r="E24"/>
  <c r="H23"/>
  <c r="G23"/>
  <c r="G82" i="1"/>
  <c r="E85"/>
  <c r="E82" s="1"/>
  <c r="G41"/>
  <c r="F70"/>
  <c r="H21" i="3" l="1"/>
  <c r="E50"/>
  <c r="E21" s="1"/>
  <c r="F21"/>
  <c r="G50"/>
  <c r="G21" s="1"/>
  <c r="E75" i="2"/>
  <c r="E79"/>
  <c r="E25"/>
  <c r="G33"/>
  <c r="E56"/>
  <c r="H21"/>
  <c r="G50"/>
  <c r="G21" s="1"/>
  <c r="F23"/>
  <c r="E32" i="1"/>
  <c r="E31"/>
  <c r="E30"/>
  <c r="E29"/>
  <c r="E81"/>
  <c r="E80"/>
  <c r="G78"/>
  <c r="F78"/>
  <c r="E76"/>
  <c r="E75"/>
  <c r="E43"/>
  <c r="G36"/>
  <c r="H82"/>
  <c r="F82"/>
  <c r="E86"/>
  <c r="E84"/>
  <c r="E83"/>
  <c r="H78"/>
  <c r="E68"/>
  <c r="H70"/>
  <c r="G70"/>
  <c r="E79"/>
  <c r="E72"/>
  <c r="E71"/>
  <c r="E69"/>
  <c r="E67"/>
  <c r="H63"/>
  <c r="H59" s="1"/>
  <c r="G63"/>
  <c r="G59" s="1"/>
  <c r="F63"/>
  <c r="F59" s="1"/>
  <c r="E65"/>
  <c r="E64"/>
  <c r="E62"/>
  <c r="E61"/>
  <c r="E60"/>
  <c r="H54"/>
  <c r="H53" s="1"/>
  <c r="H24" s="1"/>
  <c r="E58"/>
  <c r="E57"/>
  <c r="E56"/>
  <c r="E55"/>
  <c r="H51"/>
  <c r="G51"/>
  <c r="F51"/>
  <c r="E52"/>
  <c r="E51" s="1"/>
  <c r="H48"/>
  <c r="G48"/>
  <c r="F48"/>
  <c r="E50"/>
  <c r="E49"/>
  <c r="F36"/>
  <c r="E42"/>
  <c r="E41"/>
  <c r="E40"/>
  <c r="E39"/>
  <c r="E38"/>
  <c r="G28"/>
  <c r="G26" s="1"/>
  <c r="F28"/>
  <c r="H26"/>
  <c r="E77"/>
  <c r="E47"/>
  <c r="E46"/>
  <c r="E45"/>
  <c r="E44"/>
  <c r="E27"/>
  <c r="E66" l="1"/>
  <c r="F21" i="2"/>
  <c r="E23"/>
  <c r="E21" s="1"/>
  <c r="E78" i="1"/>
  <c r="E36"/>
  <c r="G24"/>
  <c r="E28"/>
  <c r="F26"/>
  <c r="E26" s="1"/>
  <c r="G54"/>
  <c r="E70"/>
  <c r="E63"/>
  <c r="E59" s="1"/>
  <c r="E48"/>
  <c r="E54"/>
  <c r="E53" s="1"/>
  <c r="F53"/>
  <c r="G53"/>
  <c r="F24" l="1"/>
  <c r="E24"/>
</calcChain>
</file>

<file path=xl/sharedStrings.xml><?xml version="1.0" encoding="utf-8"?>
<sst xmlns="http://schemas.openxmlformats.org/spreadsheetml/2006/main" count="671" uniqueCount="188">
  <si>
    <t>Наименование показателя</t>
  </si>
  <si>
    <t>Код строки</t>
  </si>
  <si>
    <t>Код по БК РФ</t>
  </si>
  <si>
    <t>Объем финансового обеспечения, руб (0,00)</t>
  </si>
  <si>
    <t>Таблица 2</t>
  </si>
  <si>
    <t>всего</t>
  </si>
  <si>
    <t>в том числе:</t>
  </si>
  <si>
    <t>субсидия на выполнение муниципального задания</t>
  </si>
  <si>
    <t>субсидии, предоставляемые в соответствии с абзацем вторым пункта 1 статьи 78.1 БК РФ</t>
  </si>
  <si>
    <t>поступления от оказания услуг (выполнение работ) на платной основе и от иной приносящей доход деятельности</t>
  </si>
  <si>
    <t>Поступления от доходов,всего:</t>
  </si>
  <si>
    <t>Х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</si>
  <si>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</si>
  <si>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</si>
  <si>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</si>
  <si>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ин.гос-в, международных фин.орг-ций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</si>
  <si>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</si>
  <si>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</si>
  <si>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</si>
  <si>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</si>
  <si>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на выплаты персоналу всего:</t>
  </si>
  <si>
    <t>из них:</t>
  </si>
  <si>
    <t>оплата труда и начисления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</si>
  <si>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</si>
  <si>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</si>
  <si>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</si>
  <si>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рабо, услуг)</t>
  </si>
  <si>
    <t>расходы на закупку товаров, работ, услуг, всего</t>
  </si>
  <si>
    <t>Поступление финансовых активов, всего</t>
  </si>
  <si>
    <t>увеличение остатков средств</t>
  </si>
  <si>
    <t>прочие поступления</t>
  </si>
  <si>
    <t>Выбытие финансовых активов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</si>
  <si>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</si>
  <si>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</si>
  <si>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</si>
  <si>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</si>
  <si>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фонд</t>
  </si>
  <si>
    <t>00</t>
  </si>
  <si>
    <t>08</t>
  </si>
  <si>
    <t>Услуги связи</t>
  </si>
  <si>
    <t xml:space="preserve"> - интернет</t>
  </si>
  <si>
    <t xml:space="preserve"> -иные услуги связи</t>
  </si>
  <si>
    <t xml:space="preserve"> -земельный налог</t>
  </si>
  <si>
    <t xml:space="preserve"> -налог на имущество</t>
  </si>
  <si>
    <t xml:space="preserve"> -транспортный налог</t>
  </si>
  <si>
    <t xml:space="preserve"> -уплата пеней, штрафов</t>
  </si>
  <si>
    <t xml:space="preserve"> -иные прочие расходы (мероприятия+ ценные подарки)</t>
  </si>
  <si>
    <t xml:space="preserve"> -заработная плата</t>
  </si>
  <si>
    <t xml:space="preserve"> -начисления на заработную плату</t>
  </si>
  <si>
    <t>Транспортные услуги</t>
  </si>
  <si>
    <t>907 2129710 8.2.2.2.0000</t>
  </si>
  <si>
    <t xml:space="preserve"> - иные транспортные услуги (подвоз воды)</t>
  </si>
  <si>
    <t>Коммунальные услуги</t>
  </si>
  <si>
    <t xml:space="preserve"> - отопление и горячее водоснабжение</t>
  </si>
  <si>
    <t xml:space="preserve"> - газ</t>
  </si>
  <si>
    <t xml:space="preserve"> - электроэнергия</t>
  </si>
  <si>
    <t xml:space="preserve"> - холодное водоснабжение и водоотведение</t>
  </si>
  <si>
    <t xml:space="preserve"> - вывоз жидких бытовых отходов</t>
  </si>
  <si>
    <t>Работы по содержанию имущества</t>
  </si>
  <si>
    <t xml:space="preserve"> -дератизация</t>
  </si>
  <si>
    <t xml:space="preserve"> - ТБО</t>
  </si>
  <si>
    <t xml:space="preserve"> - противопожарные услуги</t>
  </si>
  <si>
    <t xml:space="preserve"> - тех.обслуживание зданий и сооружений</t>
  </si>
  <si>
    <t xml:space="preserve"> - текущий ремонт зданий и сооружений</t>
  </si>
  <si>
    <t xml:space="preserve"> - иные работы и услуги по содержанию имущества, в том числе:</t>
  </si>
  <si>
    <t>Прочие работы, услуги</t>
  </si>
  <si>
    <t xml:space="preserve"> - оплата охранных услуг</t>
  </si>
  <si>
    <t xml:space="preserve"> - услуга по организации питания</t>
  </si>
  <si>
    <t xml:space="preserve"> - иные прочие работы, услуги, в том числе</t>
  </si>
  <si>
    <t xml:space="preserve"> - медосмотр</t>
  </si>
  <si>
    <t xml:space="preserve"> - ФРЦ</t>
  </si>
  <si>
    <t xml:space="preserve"> - обучение</t>
  </si>
  <si>
    <t xml:space="preserve"> - программное обеспечение (обслуживание сайта)</t>
  </si>
  <si>
    <t>Увеличение стоимости основных средств</t>
  </si>
  <si>
    <t xml:space="preserve"> - иные расходы, связанные с увеличением основных средств (учебники)</t>
  </si>
  <si>
    <t>Увеличение стоимости материальных запасов</t>
  </si>
  <si>
    <t xml:space="preserve"> - приобретение горюче-смазочных материалов</t>
  </si>
  <si>
    <t xml:space="preserve"> - закупка котельно-печного топлива</t>
  </si>
  <si>
    <t xml:space="preserve"> - иные расходы, связанные с увеличением стоимости материальных запасов (хоз., канц)</t>
  </si>
  <si>
    <t>Таблица 1</t>
  </si>
  <si>
    <t>№ п/п</t>
  </si>
  <si>
    <t>Сумма, тыс.руб.</t>
  </si>
  <si>
    <t>Нефинансовые активы, всего</t>
  </si>
  <si>
    <t>из.них:</t>
  </si>
  <si>
    <t>недвижимое имущество</t>
  </si>
  <si>
    <t>остаточная стоимость</t>
  </si>
  <si>
    <t>особо ценное имущество, всего:</t>
  </si>
  <si>
    <t>Финансовые активы, всего:</t>
  </si>
  <si>
    <t>денежные средства учреждения, всего:</t>
  </si>
  <si>
    <t>денежные средства учреждения на счетах</t>
  </si>
  <si>
    <t>денежные средства учреждений,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</si>
  <si>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</si>
  <si>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</si>
  <si>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</si>
  <si>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</si>
  <si>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</si>
  <si>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</t>
  </si>
  <si>
    <t>просроченная кредиторская задолженность</t>
  </si>
  <si>
    <t>Таблица 2.1</t>
  </si>
  <si>
    <t>Год начала закупки</t>
  </si>
  <si>
    <t>Сумма выплат по расходам на закупку товаров, работ и услуг, руб(с точностью до двух знаков после запятой)</t>
  </si>
  <si>
    <t>всего на закупки</t>
  </si>
  <si>
    <t>в том числе</t>
  </si>
  <si>
    <t>в соответствии с Федеральным законом от 5 апреля 2013 года №44-ФЗ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</si>
  <si>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года №223 -ФЗ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</si>
  <si>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</si>
  <si>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</si>
  <si>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</t>
  </si>
  <si>
    <t>1001</t>
  </si>
  <si>
    <t>на закупку товаров, работ, услуг по году начала закупки</t>
  </si>
  <si>
    <t>2001</t>
  </si>
  <si>
    <t>Показатели выплат по расходам на закупку товаров, работ, услуг учреждениями Азовского РОО на 01.01.2017 года.</t>
  </si>
  <si>
    <t>2017 год</t>
  </si>
  <si>
    <t>2018 год</t>
  </si>
  <si>
    <t>2019 год</t>
  </si>
  <si>
    <t>Таблица 3</t>
  </si>
  <si>
    <t>Сумма (руб., с точностью до двух знаков после запятой)</t>
  </si>
  <si>
    <t>О10</t>
  </si>
  <si>
    <t>О20</t>
  </si>
  <si>
    <t>Поступление</t>
  </si>
  <si>
    <t>О30</t>
  </si>
  <si>
    <t>Выбытие</t>
  </si>
  <si>
    <t>О40</t>
  </si>
  <si>
    <t>Сведения о средствах, поступающих во временное распоряжение учреждения.</t>
  </si>
  <si>
    <t>Таблица 4</t>
  </si>
  <si>
    <t>Справочная информация</t>
  </si>
  <si>
    <t>Сумма(тыс.руб)</t>
  </si>
  <si>
    <t>Объем публичных обязательств 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</si>
  <si>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РФ), всего</t>
  </si>
  <si>
    <t>Объем средств, поступивших во временное распоряжение, всего:</t>
  </si>
  <si>
    <t xml:space="preserve"> -  выплата стипендий</t>
  </si>
  <si>
    <t xml:space="preserve"> - пришкольные лагеря</t>
  </si>
  <si>
    <t>16</t>
  </si>
  <si>
    <t>86</t>
  </si>
  <si>
    <t xml:space="preserve"> -АПК</t>
  </si>
  <si>
    <t xml:space="preserve"> - питание (молоко)</t>
  </si>
  <si>
    <t>Показатели по поступлениям и выплатам   Головатовской СОШ  на 2018 год.</t>
  </si>
  <si>
    <t xml:space="preserve"> - всеобуч по плаванью</t>
  </si>
  <si>
    <t>Показатели по поступлениям и выплатам   Головатовской СОШ  на 2019 год.</t>
  </si>
  <si>
    <t>Показатели по поступлениям и выплатам    СОШ  на 2017 год.</t>
  </si>
  <si>
    <t>907 42S3110 8.2.2.6.0020</t>
  </si>
  <si>
    <t>Показатели финансового состояния МБОУ Головатовская СОШ  на 01.01.2017 года.</t>
  </si>
  <si>
    <t>021 0000000 8.2.1.1.0000</t>
  </si>
  <si>
    <t>021 0029710 8.2.1.1.0001 00</t>
  </si>
  <si>
    <t>021 0072030 8.2.1.1.0001 08</t>
  </si>
  <si>
    <t>021 0029710 8.2.1.3.0000 00</t>
  </si>
  <si>
    <t>021 0072030 8.2.1.3.0001 08</t>
  </si>
  <si>
    <t>021 0029710 8.2.9.0.0001 00</t>
  </si>
  <si>
    <t>021 0029710 8.2.9.0.0002 00</t>
  </si>
  <si>
    <t>021 0029710 8.2.9.0.0007 00</t>
  </si>
  <si>
    <t>021 0029710 8.2.9.0.0003 00</t>
  </si>
  <si>
    <t>021 0072030 8.2.2.1.0002 08</t>
  </si>
  <si>
    <t>021 0072030 8.2.2.1.0004 08</t>
  </si>
  <si>
    <t>021 0029710 8.2.2.2.0002 00</t>
  </si>
  <si>
    <t>021 0000000 8.2.2.3.0000</t>
  </si>
  <si>
    <t>021 0029710 8.2.2.3.0001 00</t>
  </si>
  <si>
    <t>021 0029710 8.2.2.3.0002 00</t>
  </si>
  <si>
    <t>021 0029710 8.2.2.3.0003 00</t>
  </si>
  <si>
    <t>021 0029710 8.2.2.3.0004 00</t>
  </si>
  <si>
    <t>021 0029710 8.2.2.3.0005 00</t>
  </si>
  <si>
    <t>021 0000000 8.2.2.5.0000</t>
  </si>
  <si>
    <t>021 0029710 8.2.2.5.0003 00</t>
  </si>
  <si>
    <t>021 0029710 8.2.2.5.0010 00</t>
  </si>
  <si>
    <t>021 0029710 8.2.2.5.0001 00</t>
  </si>
  <si>
    <t>907 2129710 8.2.2.5.0006 00</t>
  </si>
  <si>
    <t>021 0000000 8.2.2.6.0000</t>
  </si>
  <si>
    <t>021 0029710 8.2.2.6.0004 00</t>
  </si>
  <si>
    <t>021 0072030 8.2.2.6.0011 08</t>
  </si>
  <si>
    <t>021 0029710 8.2.2.6.0005 00</t>
  </si>
  <si>
    <t>021 0000000 8.2.2.6.0020</t>
  </si>
  <si>
    <t>021 0029710 8.2.2.6.0020 00</t>
  </si>
  <si>
    <t>021 0072030 8.2.2.6.0020 08</t>
  </si>
  <si>
    <t>042 00S3130 8.2.2.6.0020 16</t>
  </si>
  <si>
    <t>042 00S3130 8.2.2.6.0020 86</t>
  </si>
  <si>
    <t>021 0000000 8.3.1.0.0000</t>
  </si>
  <si>
    <t>021 0072030 8.3.1.0.0015 08</t>
  </si>
  <si>
    <t>021 00S3080 8.3.1.0.0015 16</t>
  </si>
  <si>
    <t>021 00S3080 8.3.1.0.0015 86</t>
  </si>
  <si>
    <t>021 0000000 8.3.4.0.0000</t>
  </si>
  <si>
    <t>021 0029710 8.3.4.0.0004</t>
  </si>
  <si>
    <t>021 00297100 8.3.4.0.0005</t>
  </si>
  <si>
    <t>021 0072030 8.3.4.0.0011</t>
  </si>
  <si>
    <t>Директор</t>
  </si>
  <si>
    <t>(подпись)</t>
  </si>
  <si>
    <t>Начальник планово-экономического отдела</t>
  </si>
  <si>
    <t>Е.Ю.Бондаренко</t>
  </si>
  <si>
    <t>16.01.2017г.</t>
  </si>
  <si>
    <t>Е.В.Гайденко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</si>
</sst>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6" fillId="0" borderId="6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" fontId="1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3" fontId="0" fillId="0" borderId="6" xfId="0" applyNumberFormat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0" borderId="8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opLeftCell="A13" workbookViewId="0">
      <selection activeCell="C16" sqref="C16"/>
    </sheetView>
  </sheetViews>
  <sheetFormatPr defaultRowHeight="15"/>
  <cols>
    <col min="1" max="1" width="7.140625" style="13" customWidth="1"/>
    <col min="2" max="2" width="78.85546875" style="13" customWidth="1"/>
    <col min="3" max="3" width="20" style="13" customWidth="1"/>
    <col min="4" max="16384" width="9.140625" style="13"/>
  </cols>
  <sheetData>
    <row r="1" spans="1:3">
      <c r="C1" s="13" t="s">
        <v>79</v>
      </c>
    </row>
    <row r="3" spans="1:3" ht="42.75" customHeight="1">
      <c r="A3" s="49" t="s">
        <v>141</v>
      </c>
      <c r="B3" s="49"/>
      <c r="C3" s="49"/>
    </row>
    <row r="6" spans="1:3">
      <c r="A6" s="14" t="s">
        <v>80</v>
      </c>
      <c r="B6" s="14" t="s">
        <v>0</v>
      </c>
      <c r="C6" s="14" t="s">
        <v>81</v>
      </c>
    </row>
    <row r="7" spans="1:3" ht="15.75">
      <c r="A7" s="15">
        <v>1</v>
      </c>
      <c r="B7" s="16">
        <v>2</v>
      </c>
      <c r="C7" s="15">
        <v>3</v>
      </c>
    </row>
    <row r="8" spans="1:3" ht="15.75">
      <c r="A8" s="14"/>
      <c r="B8" s="17" t="s">
        <v>82</v>
      </c>
      <c r="C8" s="44">
        <v>10528347.27</v>
      </c>
    </row>
    <row r="9" spans="1:3">
      <c r="A9" s="14"/>
      <c r="B9" s="14" t="s">
        <v>83</v>
      </c>
      <c r="C9" s="44"/>
    </row>
    <row r="10" spans="1:3">
      <c r="A10" s="14"/>
      <c r="B10" s="14" t="s">
        <v>84</v>
      </c>
      <c r="C10" s="44">
        <v>1667387.3</v>
      </c>
    </row>
    <row r="11" spans="1:3">
      <c r="A11" s="14"/>
      <c r="B11" s="14" t="s">
        <v>6</v>
      </c>
      <c r="C11" s="44"/>
    </row>
    <row r="12" spans="1:3">
      <c r="A12" s="14"/>
      <c r="B12" s="14" t="s">
        <v>85</v>
      </c>
      <c r="C12" s="44">
        <v>0</v>
      </c>
    </row>
    <row r="13" spans="1:3">
      <c r="A13" s="14"/>
      <c r="B13" s="14" t="s">
        <v>86</v>
      </c>
      <c r="C13" s="44">
        <v>5848449.4800000004</v>
      </c>
    </row>
    <row r="14" spans="1:3">
      <c r="A14" s="14"/>
      <c r="B14" s="14" t="s">
        <v>6</v>
      </c>
      <c r="C14" s="44"/>
    </row>
    <row r="15" spans="1:3">
      <c r="A15" s="14"/>
      <c r="B15" s="14" t="s">
        <v>85</v>
      </c>
      <c r="C15" s="44">
        <v>2075141.84</v>
      </c>
    </row>
    <row r="16" spans="1:3">
      <c r="A16" s="14"/>
      <c r="B16" s="14" t="s">
        <v>87</v>
      </c>
      <c r="C16" s="44">
        <f>C18+C23+C24</f>
        <v>98422.05</v>
      </c>
    </row>
    <row r="17" spans="1:3">
      <c r="A17" s="14"/>
      <c r="B17" s="14" t="s">
        <v>83</v>
      </c>
      <c r="C17" s="44"/>
    </row>
    <row r="18" spans="1:3">
      <c r="A18" s="14"/>
      <c r="B18" s="14" t="s">
        <v>88</v>
      </c>
      <c r="C18" s="44">
        <f>SUM(C19:C20)</f>
        <v>98422.05</v>
      </c>
    </row>
    <row r="19" spans="1:3">
      <c r="A19" s="14"/>
      <c r="B19" s="14" t="s">
        <v>6</v>
      </c>
      <c r="C19" s="44"/>
    </row>
    <row r="20" spans="1:3">
      <c r="A20" s="14"/>
      <c r="B20" s="14" t="s">
        <v>89</v>
      </c>
      <c r="C20" s="44">
        <v>98422.05</v>
      </c>
    </row>
    <row r="21" spans="1:3" ht="18" customHeight="1">
      <c r="A21" s="14"/>
      <c r="B21" s="1" t="s">
        <v>90</v>
      </c>
      <c r="C21" s="45"/>
    </row>
    <row r="22" spans="1:3">
      <c r="A22" s="14"/>
      <c r="B22" s="1" t="s">
        <v>91</v>
      </c>
      <c r="C22" s="45"/>
    </row>
    <row r="23" spans="1:3">
      <c r="A23" s="14"/>
      <c r="B23" s="1" t="s">
        <v>92</v>
      </c>
      <c r="C23" s="44"/>
    </row>
    <row r="24" spans="1:3">
      <c r="A24" s="14"/>
      <c r="B24" s="1" t="s">
        <v>93</v>
      </c>
      <c r="C24" s="44"/>
    </row>
    <row r="25" spans="1:3">
      <c r="A25" s="14"/>
      <c r="B25" s="1" t="s">
        <v>94</v>
      </c>
      <c r="C25" s="46">
        <f>C27+C28</f>
        <v>53642.01</v>
      </c>
    </row>
    <row r="26" spans="1:3">
      <c r="A26" s="14"/>
      <c r="B26" s="1" t="s">
        <v>83</v>
      </c>
      <c r="C26" s="44"/>
    </row>
    <row r="27" spans="1:3">
      <c r="A27" s="14"/>
      <c r="B27" s="1" t="s">
        <v>95</v>
      </c>
      <c r="C27" s="45"/>
    </row>
    <row r="28" spans="1:3">
      <c r="A28" s="14"/>
      <c r="B28" s="1" t="s">
        <v>96</v>
      </c>
      <c r="C28" s="44">
        <v>53642.01</v>
      </c>
    </row>
    <row r="29" spans="1:3">
      <c r="A29" s="14"/>
      <c r="B29" s="1" t="s">
        <v>6</v>
      </c>
      <c r="C29" s="44"/>
    </row>
    <row r="30" spans="1:3">
      <c r="A30" s="14"/>
      <c r="B30" s="1" t="s">
        <v>97</v>
      </c>
      <c r="C30" s="45"/>
    </row>
    <row r="31" spans="1:3">
      <c r="A31" s="14"/>
      <c r="B31" s="1"/>
      <c r="C31" s="14"/>
    </row>
    <row r="32" spans="1:3">
      <c r="B32" s="3"/>
    </row>
    <row r="33" spans="2:2">
      <c r="B33" s="3"/>
    </row>
  </sheetData>
  <mergeCells count="1">
    <mergeCell ref="A3:C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topLeftCell="A4" workbookViewId="0">
      <pane xSplit="1" ySplit="9" topLeftCell="B100" activePane="bottomRight" state="frozen"/>
      <selection activeCell="A4" sqref="A4"/>
      <selection pane="topRight" activeCell="B4" sqref="B4"/>
      <selection pane="bottomLeft" activeCell="A10" sqref="A10"/>
      <selection pane="bottomRight" activeCell="H4" sqref="H4"/>
    </sheetView>
  </sheetViews>
  <sheetFormatPr defaultRowHeight="15"/>
  <cols>
    <col min="1" max="1" width="22.85546875" style="9" customWidth="1"/>
    <col min="2" max="2" width="9.140625" style="9"/>
    <col min="3" max="3" width="25.28515625" style="9" customWidth="1"/>
    <col min="4" max="4" width="6.28515625" style="9" customWidth="1"/>
    <col min="5" max="5" width="17" style="9" customWidth="1"/>
    <col min="6" max="6" width="18.5703125" style="9" customWidth="1"/>
    <col min="7" max="7" width="21.5703125" style="9" customWidth="1"/>
    <col min="8" max="8" width="22.7109375" style="9" customWidth="1"/>
    <col min="9" max="16384" width="9.140625" style="9"/>
  </cols>
  <sheetData>
    <row r="1" spans="1:8">
      <c r="H1" s="9" t="s">
        <v>4</v>
      </c>
    </row>
    <row r="3" spans="1:8">
      <c r="A3" s="52"/>
      <c r="B3" s="52"/>
      <c r="C3" s="52"/>
      <c r="D3" s="52"/>
      <c r="E3" s="52"/>
      <c r="F3" s="52"/>
      <c r="G3" s="52"/>
      <c r="H3" s="52"/>
    </row>
    <row r="4" spans="1:8">
      <c r="A4" s="35"/>
      <c r="B4" s="35"/>
      <c r="C4" s="35"/>
      <c r="D4" s="35"/>
      <c r="E4" s="35"/>
      <c r="F4" s="35"/>
      <c r="G4" s="35"/>
      <c r="H4" s="35"/>
    </row>
    <row r="5" spans="1:8">
      <c r="A5" s="50" t="s">
        <v>139</v>
      </c>
      <c r="B5" s="50"/>
      <c r="C5" s="50"/>
      <c r="D5" s="50"/>
      <c r="E5" s="50"/>
      <c r="F5" s="50"/>
      <c r="G5" s="50"/>
      <c r="H5" s="50"/>
    </row>
    <row r="6" spans="1:8">
      <c r="A6" s="35"/>
      <c r="B6" s="35"/>
      <c r="C6" s="35"/>
      <c r="D6" s="35"/>
      <c r="E6" s="35"/>
      <c r="F6" s="35"/>
      <c r="G6" s="35"/>
      <c r="H6" s="35"/>
    </row>
    <row r="8" spans="1:8">
      <c r="A8" s="53" t="s">
        <v>0</v>
      </c>
      <c r="B8" s="53" t="s">
        <v>1</v>
      </c>
      <c r="C8" s="53" t="s">
        <v>2</v>
      </c>
      <c r="D8" s="28"/>
      <c r="E8" s="56" t="s">
        <v>3</v>
      </c>
      <c r="F8" s="57"/>
      <c r="G8" s="57"/>
      <c r="H8" s="57"/>
    </row>
    <row r="9" spans="1:8" ht="16.5" customHeight="1">
      <c r="A9" s="54"/>
      <c r="B9" s="54"/>
      <c r="C9" s="54"/>
      <c r="D9" s="29"/>
      <c r="E9" s="53" t="s">
        <v>5</v>
      </c>
      <c r="F9" s="56" t="s">
        <v>6</v>
      </c>
      <c r="G9" s="57"/>
      <c r="H9" s="57"/>
    </row>
    <row r="10" spans="1:8" ht="107.25" customHeight="1">
      <c r="A10" s="54"/>
      <c r="B10" s="54"/>
      <c r="C10" s="54"/>
      <c r="D10" s="29"/>
      <c r="E10" s="54"/>
      <c r="F10" s="53" t="s">
        <v>7</v>
      </c>
      <c r="G10" s="53" t="s">
        <v>8</v>
      </c>
      <c r="H10" s="18" t="s">
        <v>9</v>
      </c>
    </row>
    <row r="11" spans="1:8" ht="62.25" customHeight="1">
      <c r="A11" s="55"/>
      <c r="B11" s="55"/>
      <c r="C11" s="55"/>
      <c r="D11" s="30" t="s">
        <v>36</v>
      </c>
      <c r="E11" s="55"/>
      <c r="F11" s="55"/>
      <c r="G11" s="55"/>
      <c r="H11" s="18" t="s">
        <v>5</v>
      </c>
    </row>
    <row r="12" spans="1:8">
      <c r="A12" s="18">
        <v>1</v>
      </c>
      <c r="B12" s="18">
        <v>2</v>
      </c>
      <c r="C12" s="18">
        <v>3</v>
      </c>
      <c r="D12" s="18"/>
      <c r="E12" s="18">
        <v>4</v>
      </c>
      <c r="F12" s="18">
        <v>5</v>
      </c>
      <c r="G12" s="18">
        <v>6</v>
      </c>
      <c r="H12" s="18">
        <v>9</v>
      </c>
    </row>
    <row r="13" spans="1:8" ht="30">
      <c r="A13" s="6" t="s">
        <v>10</v>
      </c>
      <c r="B13" s="6">
        <v>100</v>
      </c>
      <c r="C13" s="8" t="s">
        <v>11</v>
      </c>
      <c r="D13" s="8"/>
      <c r="E13" s="6"/>
      <c r="F13" s="6"/>
      <c r="G13" s="6"/>
      <c r="H13" s="6"/>
    </row>
    <row r="14" spans="1:8">
      <c r="A14" s="6" t="s">
        <v>6</v>
      </c>
      <c r="B14" s="6"/>
      <c r="C14" s="7"/>
      <c r="D14" s="7"/>
      <c r="E14" s="6"/>
      <c r="F14" s="6"/>
      <c r="G14" s="6"/>
      <c r="H14" s="6"/>
    </row>
    <row r="15" spans="1:8" ht="30">
      <c r="A15" s="6" t="s">
        <v>12</v>
      </c>
      <c r="B15" s="6">
        <v>110</v>
      </c>
      <c r="C15" s="7"/>
      <c r="D15" s="7"/>
      <c r="E15" s="6"/>
      <c r="F15" s="18" t="s">
        <v>11</v>
      </c>
      <c r="G15" s="18" t="s">
        <v>11</v>
      </c>
      <c r="H15" s="6"/>
    </row>
    <row r="16" spans="1:8" ht="30">
      <c r="A16" s="6" t="s">
        <v>13</v>
      </c>
      <c r="B16" s="6">
        <v>120</v>
      </c>
      <c r="C16" s="7"/>
      <c r="D16" s="7"/>
      <c r="E16" s="31"/>
      <c r="F16" s="6"/>
      <c r="G16" s="18" t="s">
        <v>11</v>
      </c>
      <c r="H16" s="6"/>
    </row>
    <row r="17" spans="1:8">
      <c r="A17" s="6"/>
      <c r="B17" s="6"/>
      <c r="C17" s="7"/>
      <c r="D17" s="7"/>
      <c r="E17" s="6"/>
      <c r="F17" s="6"/>
      <c r="G17" s="6"/>
      <c r="H17" s="6"/>
    </row>
    <row r="18" spans="1:8" ht="60">
      <c r="A18" s="6" t="s">
        <v>14</v>
      </c>
      <c r="B18" s="6">
        <v>130</v>
      </c>
      <c r="C18" s="7"/>
      <c r="D18" s="7"/>
      <c r="E18" s="6"/>
      <c r="F18" s="18" t="s">
        <v>11</v>
      </c>
      <c r="G18" s="18" t="s">
        <v>11</v>
      </c>
      <c r="H18" s="6"/>
    </row>
    <row r="19" spans="1:8" ht="105">
      <c r="A19" s="6" t="s">
        <v>15</v>
      </c>
      <c r="B19" s="6">
        <v>140</v>
      </c>
      <c r="C19" s="7"/>
      <c r="D19" s="7"/>
      <c r="E19" s="6"/>
      <c r="F19" s="18" t="s">
        <v>11</v>
      </c>
      <c r="G19" s="18" t="s">
        <v>11</v>
      </c>
      <c r="H19" s="6"/>
    </row>
    <row r="20" spans="1:8" ht="45">
      <c r="A20" s="6" t="s">
        <v>16</v>
      </c>
      <c r="B20" s="6">
        <v>150</v>
      </c>
      <c r="C20" s="7"/>
      <c r="D20" s="7"/>
      <c r="E20" s="6"/>
      <c r="F20" s="18" t="s">
        <v>11</v>
      </c>
      <c r="G20" s="6"/>
      <c r="H20" s="18" t="s">
        <v>11</v>
      </c>
    </row>
    <row r="21" spans="1:8">
      <c r="A21" s="6" t="s">
        <v>17</v>
      </c>
      <c r="B21" s="6">
        <v>160</v>
      </c>
      <c r="C21" s="7"/>
      <c r="D21" s="7"/>
      <c r="E21" s="6"/>
      <c r="F21" s="18" t="s">
        <v>11</v>
      </c>
      <c r="G21" s="18" t="s">
        <v>11</v>
      </c>
      <c r="H21" s="6"/>
    </row>
    <row r="22" spans="1:8" ht="30">
      <c r="A22" s="6" t="s">
        <v>18</v>
      </c>
      <c r="B22" s="6">
        <v>180</v>
      </c>
      <c r="C22" s="8" t="s">
        <v>11</v>
      </c>
      <c r="D22" s="8"/>
      <c r="E22" s="6"/>
      <c r="F22" s="18" t="s">
        <v>11</v>
      </c>
      <c r="G22" s="18" t="s">
        <v>11</v>
      </c>
      <c r="H22" s="6"/>
    </row>
    <row r="23" spans="1:8">
      <c r="A23" s="6"/>
      <c r="B23" s="6"/>
      <c r="C23" s="7"/>
      <c r="D23" s="7"/>
      <c r="E23" s="6"/>
      <c r="F23" s="6"/>
      <c r="G23" s="6"/>
      <c r="H23" s="6"/>
    </row>
    <row r="24" spans="1:8" ht="29.25">
      <c r="A24" s="10" t="s">
        <v>19</v>
      </c>
      <c r="B24" s="10">
        <v>200</v>
      </c>
      <c r="C24" s="11" t="s">
        <v>11</v>
      </c>
      <c r="D24" s="11"/>
      <c r="E24" s="37">
        <f>E26+E36+E48+E51+E53+E59+E66+E78+E82</f>
        <v>14832475.68</v>
      </c>
      <c r="F24" s="37">
        <f t="shared" ref="F24:H24" si="0">F26+F36+F48+F51+F53+F59+F66+F78+F82</f>
        <v>13785673</v>
      </c>
      <c r="G24" s="37">
        <f t="shared" si="0"/>
        <v>780302.67999999993</v>
      </c>
      <c r="H24" s="37">
        <f t="shared" si="0"/>
        <v>266500</v>
      </c>
    </row>
    <row r="25" spans="1:8">
      <c r="A25" s="6" t="s">
        <v>6</v>
      </c>
      <c r="B25" s="6"/>
      <c r="C25" s="7"/>
      <c r="D25" s="7"/>
      <c r="E25" s="36"/>
      <c r="F25" s="36"/>
      <c r="G25" s="36"/>
      <c r="H25" s="36"/>
    </row>
    <row r="26" spans="1:8" ht="29.25">
      <c r="A26" s="10" t="s">
        <v>20</v>
      </c>
      <c r="B26" s="10"/>
      <c r="C26" s="12">
        <v>907</v>
      </c>
      <c r="D26" s="12"/>
      <c r="E26" s="37">
        <f>F26+G26+H26</f>
        <v>11383600</v>
      </c>
      <c r="F26" s="37">
        <f>F28</f>
        <v>11374426</v>
      </c>
      <c r="G26" s="37">
        <f t="shared" ref="G26:H26" si="1">G28</f>
        <v>9174</v>
      </c>
      <c r="H26" s="37">
        <f t="shared" si="1"/>
        <v>0</v>
      </c>
    </row>
    <row r="27" spans="1:8">
      <c r="A27" s="6" t="s">
        <v>21</v>
      </c>
      <c r="B27" s="6"/>
      <c r="C27" s="7"/>
      <c r="D27" s="7"/>
      <c r="E27" s="36">
        <f t="shared" ref="E27:E86" si="2">F27+G27+H27</f>
        <v>0</v>
      </c>
      <c r="F27" s="36"/>
      <c r="G27" s="36"/>
      <c r="H27" s="36"/>
    </row>
    <row r="28" spans="1:8" ht="45">
      <c r="A28" s="6" t="s">
        <v>22</v>
      </c>
      <c r="B28" s="6">
        <v>211</v>
      </c>
      <c r="C28" s="7" t="s">
        <v>142</v>
      </c>
      <c r="D28" s="7"/>
      <c r="E28" s="36">
        <f t="shared" si="2"/>
        <v>11383600</v>
      </c>
      <c r="F28" s="36">
        <f>F29+F30+F31+F32</f>
        <v>11374426</v>
      </c>
      <c r="G28" s="36">
        <f>G29+G30+G31+G32</f>
        <v>9174</v>
      </c>
      <c r="H28" s="36"/>
    </row>
    <row r="29" spans="1:8" ht="30">
      <c r="A29" s="6" t="s">
        <v>47</v>
      </c>
      <c r="B29" s="6"/>
      <c r="C29" s="7" t="s">
        <v>143</v>
      </c>
      <c r="D29" s="7" t="s">
        <v>37</v>
      </c>
      <c r="E29" s="36">
        <f t="shared" si="2"/>
        <v>737600</v>
      </c>
      <c r="F29" s="36">
        <v>730554</v>
      </c>
      <c r="G29" s="36">
        <v>7046</v>
      </c>
      <c r="H29" s="36"/>
    </row>
    <row r="30" spans="1:8" ht="30">
      <c r="A30" s="6" t="s">
        <v>47</v>
      </c>
      <c r="B30" s="6"/>
      <c r="C30" s="7" t="s">
        <v>144</v>
      </c>
      <c r="D30" s="7" t="s">
        <v>38</v>
      </c>
      <c r="E30" s="36">
        <f t="shared" si="2"/>
        <v>8005500</v>
      </c>
      <c r="F30" s="36">
        <v>8005500</v>
      </c>
      <c r="G30" s="36"/>
      <c r="H30" s="36"/>
    </row>
    <row r="31" spans="1:8" ht="39" customHeight="1">
      <c r="A31" s="6" t="s">
        <v>48</v>
      </c>
      <c r="B31" s="6"/>
      <c r="C31" s="7" t="s">
        <v>145</v>
      </c>
      <c r="D31" s="7" t="s">
        <v>37</v>
      </c>
      <c r="E31" s="36">
        <f t="shared" si="2"/>
        <v>222800</v>
      </c>
      <c r="F31" s="36">
        <v>220672</v>
      </c>
      <c r="G31" s="36">
        <v>2128</v>
      </c>
      <c r="H31" s="36"/>
    </row>
    <row r="32" spans="1:8" ht="39" customHeight="1">
      <c r="A32" s="6" t="s">
        <v>48</v>
      </c>
      <c r="B32" s="6"/>
      <c r="C32" s="7" t="s">
        <v>146</v>
      </c>
      <c r="D32" s="7" t="s">
        <v>38</v>
      </c>
      <c r="E32" s="36">
        <f t="shared" si="2"/>
        <v>2417700</v>
      </c>
      <c r="F32" s="36">
        <v>2417700</v>
      </c>
      <c r="G32" s="36"/>
      <c r="H32" s="36"/>
    </row>
    <row r="33" spans="1:8" ht="45">
      <c r="A33" s="6" t="s">
        <v>23</v>
      </c>
      <c r="B33" s="6">
        <v>220</v>
      </c>
      <c r="C33" s="7"/>
      <c r="D33" s="7"/>
      <c r="E33" s="36"/>
      <c r="F33" s="36"/>
      <c r="G33" s="36"/>
      <c r="H33" s="36"/>
    </row>
    <row r="34" spans="1:8">
      <c r="A34" s="6" t="s">
        <v>21</v>
      </c>
      <c r="B34" s="6"/>
      <c r="C34" s="7"/>
      <c r="D34" s="7"/>
      <c r="E34" s="36"/>
      <c r="F34" s="36"/>
      <c r="G34" s="36"/>
      <c r="H34" s="36"/>
    </row>
    <row r="35" spans="1:8">
      <c r="A35" s="6"/>
      <c r="B35" s="6"/>
      <c r="C35" s="7"/>
      <c r="D35" s="7"/>
      <c r="E35" s="36"/>
      <c r="F35" s="36"/>
      <c r="G35" s="36"/>
      <c r="H35" s="36"/>
    </row>
    <row r="36" spans="1:8" ht="43.5">
      <c r="A36" s="10" t="s">
        <v>24</v>
      </c>
      <c r="B36" s="10">
        <v>230</v>
      </c>
      <c r="C36" s="12"/>
      <c r="D36" s="12"/>
      <c r="E36" s="37">
        <f>E38+E39+E40+E41+E42+E43</f>
        <v>63049</v>
      </c>
      <c r="F36" s="37">
        <f>F38+F39+F40+F41+F42</f>
        <v>38700</v>
      </c>
      <c r="G36" s="37">
        <f>G38+G39+G40+G41+G42+G43</f>
        <v>24349</v>
      </c>
      <c r="H36" s="37"/>
    </row>
    <row r="37" spans="1:8">
      <c r="A37" s="6" t="s">
        <v>21</v>
      </c>
      <c r="B37" s="6"/>
      <c r="C37" s="7"/>
      <c r="D37" s="7" t="s">
        <v>37</v>
      </c>
      <c r="E37" s="36"/>
      <c r="F37" s="36"/>
      <c r="G37" s="36"/>
      <c r="H37" s="36"/>
    </row>
    <row r="38" spans="1:8" ht="30">
      <c r="A38" s="6" t="s">
        <v>42</v>
      </c>
      <c r="B38" s="6"/>
      <c r="C38" s="7" t="s">
        <v>147</v>
      </c>
      <c r="D38" s="7"/>
      <c r="E38" s="36">
        <f t="shared" si="2"/>
        <v>4600</v>
      </c>
      <c r="F38" s="36">
        <v>4600</v>
      </c>
      <c r="G38" s="36"/>
      <c r="H38" s="36"/>
    </row>
    <row r="39" spans="1:8" ht="30">
      <c r="A39" s="6" t="s">
        <v>43</v>
      </c>
      <c r="B39" s="6"/>
      <c r="C39" s="7" t="s">
        <v>147</v>
      </c>
      <c r="D39" s="7"/>
      <c r="E39" s="36">
        <f t="shared" si="2"/>
        <v>34100</v>
      </c>
      <c r="F39" s="36">
        <v>34100</v>
      </c>
      <c r="G39" s="36"/>
      <c r="H39" s="36"/>
    </row>
    <row r="40" spans="1:8" ht="30">
      <c r="A40" s="6" t="s">
        <v>44</v>
      </c>
      <c r="B40" s="6"/>
      <c r="C40" s="7" t="s">
        <v>147</v>
      </c>
      <c r="D40" s="7"/>
      <c r="E40" s="36">
        <f t="shared" si="2"/>
        <v>0</v>
      </c>
      <c r="F40" s="36"/>
      <c r="G40" s="36"/>
      <c r="H40" s="36"/>
    </row>
    <row r="41" spans="1:8" ht="30">
      <c r="A41" s="6" t="s">
        <v>45</v>
      </c>
      <c r="B41" s="6"/>
      <c r="C41" s="7" t="s">
        <v>148</v>
      </c>
      <c r="D41" s="7"/>
      <c r="E41" s="36">
        <f t="shared" si="2"/>
        <v>3949</v>
      </c>
      <c r="F41" s="36"/>
      <c r="G41" s="36">
        <f>2000+1949</f>
        <v>3949</v>
      </c>
      <c r="H41" s="36"/>
    </row>
    <row r="42" spans="1:8" ht="45">
      <c r="A42" s="6" t="s">
        <v>46</v>
      </c>
      <c r="B42" s="6"/>
      <c r="C42" s="7" t="s">
        <v>149</v>
      </c>
      <c r="D42" s="7"/>
      <c r="E42" s="36">
        <f t="shared" si="2"/>
        <v>20400</v>
      </c>
      <c r="F42" s="36"/>
      <c r="G42" s="36">
        <v>20400</v>
      </c>
      <c r="H42" s="36"/>
    </row>
    <row r="43" spans="1:8" ht="30">
      <c r="A43" s="6" t="s">
        <v>130</v>
      </c>
      <c r="B43" s="6"/>
      <c r="C43" s="7" t="s">
        <v>150</v>
      </c>
      <c r="D43" s="7"/>
      <c r="E43" s="36">
        <f t="shared" si="2"/>
        <v>0</v>
      </c>
      <c r="F43" s="36"/>
      <c r="G43" s="36"/>
      <c r="H43" s="36"/>
    </row>
    <row r="44" spans="1:8" ht="45">
      <c r="A44" s="6" t="s">
        <v>25</v>
      </c>
      <c r="B44" s="6">
        <v>240</v>
      </c>
      <c r="C44" s="7"/>
      <c r="D44" s="7"/>
      <c r="E44" s="36">
        <f t="shared" si="2"/>
        <v>0</v>
      </c>
      <c r="F44" s="36"/>
      <c r="G44" s="36"/>
      <c r="H44" s="36"/>
    </row>
    <row r="45" spans="1:8">
      <c r="A45" s="6"/>
      <c r="B45" s="6"/>
      <c r="C45" s="7"/>
      <c r="D45" s="7"/>
      <c r="E45" s="36">
        <f t="shared" si="2"/>
        <v>0</v>
      </c>
      <c r="F45" s="36"/>
      <c r="G45" s="36"/>
      <c r="H45" s="36"/>
    </row>
    <row r="46" spans="1:8" ht="45">
      <c r="A46" s="6" t="s">
        <v>26</v>
      </c>
      <c r="B46" s="6">
        <v>250</v>
      </c>
      <c r="C46" s="7"/>
      <c r="D46" s="7"/>
      <c r="E46" s="36">
        <f t="shared" si="2"/>
        <v>0</v>
      </c>
      <c r="F46" s="36"/>
      <c r="G46" s="36"/>
      <c r="H46" s="36"/>
    </row>
    <row r="47" spans="1:8" ht="44.25" customHeight="1">
      <c r="A47" s="6" t="s">
        <v>27</v>
      </c>
      <c r="B47" s="6">
        <v>260</v>
      </c>
      <c r="C47" s="8" t="s">
        <v>11</v>
      </c>
      <c r="D47" s="8"/>
      <c r="E47" s="36">
        <f t="shared" si="2"/>
        <v>0</v>
      </c>
      <c r="F47" s="36"/>
      <c r="G47" s="36"/>
      <c r="H47" s="36"/>
    </row>
    <row r="48" spans="1:8">
      <c r="A48" s="10" t="s">
        <v>39</v>
      </c>
      <c r="B48" s="10"/>
      <c r="C48" s="11"/>
      <c r="D48" s="11"/>
      <c r="E48" s="37">
        <f>E49+E50</f>
        <v>43600</v>
      </c>
      <c r="F48" s="37">
        <f t="shared" ref="F48:H48" si="3">F49+F50</f>
        <v>43600</v>
      </c>
      <c r="G48" s="37">
        <f t="shared" si="3"/>
        <v>0</v>
      </c>
      <c r="H48" s="37">
        <f t="shared" si="3"/>
        <v>0</v>
      </c>
    </row>
    <row r="49" spans="1:8" ht="30">
      <c r="A49" s="6" t="s">
        <v>40</v>
      </c>
      <c r="B49" s="6"/>
      <c r="C49" s="7" t="s">
        <v>151</v>
      </c>
      <c r="D49" s="8" t="s">
        <v>38</v>
      </c>
      <c r="E49" s="36">
        <f t="shared" si="2"/>
        <v>33000</v>
      </c>
      <c r="F49" s="36">
        <v>33000</v>
      </c>
      <c r="G49" s="36"/>
      <c r="H49" s="36"/>
    </row>
    <row r="50" spans="1:8" ht="30">
      <c r="A50" s="6" t="s">
        <v>41</v>
      </c>
      <c r="B50" s="6"/>
      <c r="C50" s="7" t="s">
        <v>152</v>
      </c>
      <c r="D50" s="8" t="s">
        <v>38</v>
      </c>
      <c r="E50" s="36">
        <f t="shared" si="2"/>
        <v>10600</v>
      </c>
      <c r="F50" s="36">
        <v>10600</v>
      </c>
      <c r="G50" s="36"/>
      <c r="H50" s="36"/>
    </row>
    <row r="51" spans="1:8" ht="29.25">
      <c r="A51" s="10" t="s">
        <v>49</v>
      </c>
      <c r="B51" s="10"/>
      <c r="C51" s="12" t="s">
        <v>50</v>
      </c>
      <c r="D51" s="11"/>
      <c r="E51" s="37">
        <f>E52</f>
        <v>0</v>
      </c>
      <c r="F51" s="37">
        <f t="shared" ref="F51:H51" si="4">F52</f>
        <v>0</v>
      </c>
      <c r="G51" s="37">
        <f t="shared" si="4"/>
        <v>0</v>
      </c>
      <c r="H51" s="37">
        <f t="shared" si="4"/>
        <v>0</v>
      </c>
    </row>
    <row r="52" spans="1:8" ht="30">
      <c r="A52" s="6" t="s">
        <v>51</v>
      </c>
      <c r="B52" s="6"/>
      <c r="C52" s="7" t="s">
        <v>153</v>
      </c>
      <c r="D52" s="8" t="s">
        <v>37</v>
      </c>
      <c r="E52" s="36">
        <f t="shared" si="2"/>
        <v>0</v>
      </c>
      <c r="F52" s="36"/>
      <c r="G52" s="36"/>
      <c r="H52" s="36"/>
    </row>
    <row r="53" spans="1:8" ht="29.25">
      <c r="A53" s="10" t="s">
        <v>52</v>
      </c>
      <c r="B53" s="10"/>
      <c r="C53" s="12" t="s">
        <v>154</v>
      </c>
      <c r="D53" s="11"/>
      <c r="E53" s="37">
        <f>E54+E55+E56+E57+E58</f>
        <v>698500</v>
      </c>
      <c r="F53" s="37">
        <f t="shared" ref="F53:H53" si="5">F54+F55+F56+F57+F58</f>
        <v>432000</v>
      </c>
      <c r="G53" s="37">
        <f t="shared" si="5"/>
        <v>0</v>
      </c>
      <c r="H53" s="37">
        <f t="shared" si="5"/>
        <v>266500</v>
      </c>
    </row>
    <row r="54" spans="1:8" ht="30">
      <c r="A54" s="6" t="s">
        <v>53</v>
      </c>
      <c r="B54" s="6"/>
      <c r="C54" s="32" t="s">
        <v>155</v>
      </c>
      <c r="D54" s="8" t="s">
        <v>37</v>
      </c>
      <c r="E54" s="36">
        <f t="shared" si="2"/>
        <v>0</v>
      </c>
      <c r="F54" s="36"/>
      <c r="G54" s="36">
        <f t="shared" ref="G54" si="6">H54+I54+J54</f>
        <v>0</v>
      </c>
      <c r="H54" s="36">
        <f t="shared" ref="H54" si="7">I54+J54+K54</f>
        <v>0</v>
      </c>
    </row>
    <row r="55" spans="1:8" ht="30">
      <c r="A55" s="6" t="s">
        <v>54</v>
      </c>
      <c r="B55" s="6"/>
      <c r="C55" s="32" t="s">
        <v>156</v>
      </c>
      <c r="D55" s="8" t="s">
        <v>37</v>
      </c>
      <c r="E55" s="36">
        <f t="shared" si="2"/>
        <v>0</v>
      </c>
      <c r="F55" s="36"/>
      <c r="G55" s="36"/>
      <c r="H55" s="36"/>
    </row>
    <row r="56" spans="1:8" ht="30">
      <c r="A56" s="6" t="s">
        <v>55</v>
      </c>
      <c r="B56" s="6"/>
      <c r="C56" s="32" t="s">
        <v>157</v>
      </c>
      <c r="D56" s="8" t="s">
        <v>37</v>
      </c>
      <c r="E56" s="36">
        <f t="shared" si="2"/>
        <v>665500</v>
      </c>
      <c r="F56" s="36">
        <v>399000</v>
      </c>
      <c r="G56" s="36"/>
      <c r="H56" s="36">
        <v>266500</v>
      </c>
    </row>
    <row r="57" spans="1:8" ht="45">
      <c r="A57" s="6" t="s">
        <v>56</v>
      </c>
      <c r="B57" s="6"/>
      <c r="C57" s="32" t="s">
        <v>158</v>
      </c>
      <c r="D57" s="8" t="s">
        <v>37</v>
      </c>
      <c r="E57" s="36">
        <f t="shared" si="2"/>
        <v>33000</v>
      </c>
      <c r="F57" s="36">
        <v>33000</v>
      </c>
      <c r="G57" s="36"/>
      <c r="H57" s="36"/>
    </row>
    <row r="58" spans="1:8" ht="30">
      <c r="A58" s="6" t="s">
        <v>57</v>
      </c>
      <c r="B58" s="6"/>
      <c r="C58" s="32" t="s">
        <v>159</v>
      </c>
      <c r="D58" s="8" t="s">
        <v>37</v>
      </c>
      <c r="E58" s="36">
        <f t="shared" si="2"/>
        <v>0</v>
      </c>
      <c r="F58" s="36"/>
      <c r="G58" s="36"/>
      <c r="H58" s="36"/>
    </row>
    <row r="59" spans="1:8" ht="43.5">
      <c r="A59" s="10" t="s">
        <v>58</v>
      </c>
      <c r="B59" s="10"/>
      <c r="C59" s="12" t="s">
        <v>160</v>
      </c>
      <c r="D59" s="11" t="s">
        <v>37</v>
      </c>
      <c r="E59" s="37">
        <f>E60+E61+E62+E63</f>
        <v>88000</v>
      </c>
      <c r="F59" s="37">
        <f t="shared" ref="F59:H59" si="8">F60+F61+F62+F63</f>
        <v>88000</v>
      </c>
      <c r="G59" s="37">
        <f t="shared" si="8"/>
        <v>0</v>
      </c>
      <c r="H59" s="37">
        <f t="shared" si="8"/>
        <v>0</v>
      </c>
    </row>
    <row r="60" spans="1:8" ht="30">
      <c r="A60" s="6" t="s">
        <v>60</v>
      </c>
      <c r="B60" s="6"/>
      <c r="C60" s="32" t="s">
        <v>161</v>
      </c>
      <c r="D60" s="8" t="s">
        <v>37</v>
      </c>
      <c r="E60" s="36">
        <f t="shared" si="2"/>
        <v>14300</v>
      </c>
      <c r="F60" s="36">
        <v>14300</v>
      </c>
      <c r="G60" s="36"/>
      <c r="H60" s="36"/>
    </row>
    <row r="61" spans="1:8" ht="30">
      <c r="A61" s="6" t="s">
        <v>61</v>
      </c>
      <c r="B61" s="6"/>
      <c r="C61" s="32" t="s">
        <v>162</v>
      </c>
      <c r="D61" s="8" t="s">
        <v>37</v>
      </c>
      <c r="E61" s="36">
        <f t="shared" si="2"/>
        <v>37200</v>
      </c>
      <c r="F61" s="36">
        <v>37200</v>
      </c>
      <c r="G61" s="36"/>
      <c r="H61" s="36"/>
    </row>
    <row r="62" spans="1:8" ht="30">
      <c r="A62" s="6" t="s">
        <v>63</v>
      </c>
      <c r="B62" s="6"/>
      <c r="C62" s="32" t="s">
        <v>163</v>
      </c>
      <c r="D62" s="8" t="s">
        <v>37</v>
      </c>
      <c r="E62" s="36">
        <f t="shared" si="2"/>
        <v>0</v>
      </c>
      <c r="F62" s="36"/>
      <c r="G62" s="36"/>
      <c r="H62" s="36"/>
    </row>
    <row r="63" spans="1:8" ht="60">
      <c r="A63" s="6" t="s">
        <v>64</v>
      </c>
      <c r="B63" s="6"/>
      <c r="C63" s="32" t="s">
        <v>164</v>
      </c>
      <c r="D63" s="8"/>
      <c r="E63" s="36">
        <f>E64+E65</f>
        <v>36500</v>
      </c>
      <c r="F63" s="36">
        <f t="shared" ref="F63:H63" si="9">F64+F65</f>
        <v>36500</v>
      </c>
      <c r="G63" s="36">
        <f t="shared" si="9"/>
        <v>0</v>
      </c>
      <c r="H63" s="36">
        <f t="shared" si="9"/>
        <v>0</v>
      </c>
    </row>
    <row r="64" spans="1:8" ht="30">
      <c r="A64" s="6" t="s">
        <v>59</v>
      </c>
      <c r="B64" s="6"/>
      <c r="C64" s="32" t="s">
        <v>164</v>
      </c>
      <c r="D64" s="8" t="s">
        <v>37</v>
      </c>
      <c r="E64" s="36">
        <f t="shared" si="2"/>
        <v>1500</v>
      </c>
      <c r="F64" s="36">
        <v>1500</v>
      </c>
      <c r="G64" s="36"/>
      <c r="H64" s="36"/>
    </row>
    <row r="65" spans="1:8" ht="30">
      <c r="A65" s="6" t="s">
        <v>62</v>
      </c>
      <c r="B65" s="6"/>
      <c r="C65" s="32" t="s">
        <v>164</v>
      </c>
      <c r="D65" s="8"/>
      <c r="E65" s="36">
        <f t="shared" si="2"/>
        <v>35000</v>
      </c>
      <c r="F65" s="36">
        <v>35000</v>
      </c>
      <c r="G65" s="36"/>
      <c r="H65" s="36"/>
    </row>
    <row r="66" spans="1:8" ht="29.25">
      <c r="A66" s="10" t="s">
        <v>65</v>
      </c>
      <c r="B66" s="10"/>
      <c r="C66" s="12" t="s">
        <v>165</v>
      </c>
      <c r="D66" s="11"/>
      <c r="E66" s="37">
        <f>E67+E69+E70+E68+E75+E76+E73+E74</f>
        <v>743817.68</v>
      </c>
      <c r="F66" s="37">
        <f t="shared" ref="F66:H66" si="10">F67+F69+F70+F68+F75+F76+F73+F74</f>
        <v>446147</v>
      </c>
      <c r="G66" s="37">
        <f t="shared" si="10"/>
        <v>297670.68</v>
      </c>
      <c r="H66" s="37">
        <f t="shared" si="10"/>
        <v>0</v>
      </c>
    </row>
    <row r="67" spans="1:8" ht="30">
      <c r="A67" s="6" t="s">
        <v>66</v>
      </c>
      <c r="B67" s="6"/>
      <c r="C67" s="32" t="s">
        <v>166</v>
      </c>
      <c r="D67" s="8" t="s">
        <v>37</v>
      </c>
      <c r="E67" s="36">
        <f t="shared" si="2"/>
        <v>18000</v>
      </c>
      <c r="F67" s="36">
        <v>18000</v>
      </c>
      <c r="G67" s="36"/>
      <c r="H67" s="36"/>
    </row>
    <row r="68" spans="1:8" ht="45">
      <c r="A68" s="6" t="s">
        <v>72</v>
      </c>
      <c r="B68" s="6"/>
      <c r="C68" s="32" t="s">
        <v>167</v>
      </c>
      <c r="D68" s="8" t="s">
        <v>38</v>
      </c>
      <c r="E68" s="36">
        <f t="shared" si="2"/>
        <v>99996</v>
      </c>
      <c r="F68" s="36">
        <v>99996</v>
      </c>
      <c r="G68" s="36"/>
      <c r="H68" s="36"/>
    </row>
    <row r="69" spans="1:8" ht="30">
      <c r="A69" s="6" t="s">
        <v>67</v>
      </c>
      <c r="B69" s="6"/>
      <c r="C69" s="32" t="s">
        <v>168</v>
      </c>
      <c r="D69" s="8" t="s">
        <v>37</v>
      </c>
      <c r="E69" s="36">
        <f t="shared" si="2"/>
        <v>54000</v>
      </c>
      <c r="F69" s="36"/>
      <c r="G69" s="36">
        <f>72000-18000</f>
        <v>54000</v>
      </c>
      <c r="H69" s="36"/>
    </row>
    <row r="70" spans="1:8" ht="30">
      <c r="A70" s="6" t="s">
        <v>68</v>
      </c>
      <c r="B70" s="6"/>
      <c r="C70" s="32" t="s">
        <v>169</v>
      </c>
      <c r="D70" s="8"/>
      <c r="E70" s="36">
        <f>E71+E72+E77</f>
        <v>328151</v>
      </c>
      <c r="F70" s="36">
        <f>F71+F72+F77</f>
        <v>328151</v>
      </c>
      <c r="G70" s="36">
        <f t="shared" ref="G70:H70" si="11">G71+G72+G77</f>
        <v>0</v>
      </c>
      <c r="H70" s="36">
        <f t="shared" si="11"/>
        <v>0</v>
      </c>
    </row>
    <row r="71" spans="1:8" ht="30">
      <c r="A71" s="6" t="s">
        <v>69</v>
      </c>
      <c r="B71" s="6"/>
      <c r="C71" s="32" t="s">
        <v>170</v>
      </c>
      <c r="D71" s="8" t="s">
        <v>37</v>
      </c>
      <c r="E71" s="36">
        <f t="shared" si="2"/>
        <v>28000</v>
      </c>
      <c r="F71" s="36">
        <v>28000</v>
      </c>
      <c r="G71" s="36"/>
      <c r="H71" s="36"/>
    </row>
    <row r="72" spans="1:8" ht="30">
      <c r="A72" s="6" t="s">
        <v>70</v>
      </c>
      <c r="B72" s="6"/>
      <c r="C72" s="32" t="s">
        <v>171</v>
      </c>
      <c r="D72" s="8" t="s">
        <v>38</v>
      </c>
      <c r="E72" s="36">
        <f t="shared" si="2"/>
        <v>298451</v>
      </c>
      <c r="F72" s="36">
        <v>298451</v>
      </c>
      <c r="G72" s="36"/>
      <c r="H72" s="36"/>
    </row>
    <row r="73" spans="1:8" s="43" customFormat="1">
      <c r="A73" s="6" t="s">
        <v>137</v>
      </c>
      <c r="B73" s="6"/>
      <c r="C73" s="32" t="s">
        <v>140</v>
      </c>
      <c r="D73" s="8" t="s">
        <v>132</v>
      </c>
      <c r="E73" s="36">
        <f t="shared" si="2"/>
        <v>78243.5</v>
      </c>
      <c r="F73" s="36"/>
      <c r="G73" s="36">
        <v>78243.5</v>
      </c>
      <c r="H73" s="36"/>
    </row>
    <row r="74" spans="1:8" s="43" customFormat="1">
      <c r="A74" s="6" t="s">
        <v>137</v>
      </c>
      <c r="B74" s="6"/>
      <c r="C74" s="32" t="s">
        <v>140</v>
      </c>
      <c r="D74" s="8" t="s">
        <v>133</v>
      </c>
      <c r="E74" s="36">
        <f t="shared" si="2"/>
        <v>3955.3</v>
      </c>
      <c r="F74" s="36"/>
      <c r="G74" s="36">
        <v>3955.3</v>
      </c>
      <c r="H74" s="36"/>
    </row>
    <row r="75" spans="1:8" s="34" customFormat="1" ht="30">
      <c r="A75" s="6" t="s">
        <v>131</v>
      </c>
      <c r="B75" s="6"/>
      <c r="C75" s="32" t="s">
        <v>172</v>
      </c>
      <c r="D75" s="8" t="s">
        <v>132</v>
      </c>
      <c r="E75" s="36">
        <f t="shared" si="2"/>
        <v>153721.22999999998</v>
      </c>
      <c r="F75" s="36"/>
      <c r="G75" s="36">
        <f>134843.18+18878.05</f>
        <v>153721.22999999998</v>
      </c>
      <c r="H75" s="36"/>
    </row>
    <row r="76" spans="1:8" s="34" customFormat="1" ht="30">
      <c r="A76" s="6" t="s">
        <v>131</v>
      </c>
      <c r="B76" s="6"/>
      <c r="C76" s="32" t="s">
        <v>173</v>
      </c>
      <c r="D76" s="8" t="s">
        <v>133</v>
      </c>
      <c r="E76" s="36">
        <f t="shared" si="2"/>
        <v>7750.65</v>
      </c>
      <c r="F76" s="36"/>
      <c r="G76" s="36">
        <f>6798.82+951.83</f>
        <v>7750.65</v>
      </c>
      <c r="H76" s="36"/>
    </row>
    <row r="77" spans="1:8" ht="30">
      <c r="A77" s="6" t="s">
        <v>71</v>
      </c>
      <c r="B77" s="6"/>
      <c r="C77" s="32" t="s">
        <v>170</v>
      </c>
      <c r="D77" s="8" t="s">
        <v>37</v>
      </c>
      <c r="E77" s="36">
        <f t="shared" si="2"/>
        <v>1700</v>
      </c>
      <c r="F77" s="36">
        <v>1700</v>
      </c>
      <c r="G77" s="36"/>
      <c r="H77" s="36"/>
    </row>
    <row r="78" spans="1:8" ht="43.5">
      <c r="A78" s="10" t="s">
        <v>73</v>
      </c>
      <c r="B78" s="10"/>
      <c r="C78" s="12" t="s">
        <v>174</v>
      </c>
      <c r="D78" s="12"/>
      <c r="E78" s="37">
        <f>E79+E80+E81</f>
        <v>740307</v>
      </c>
      <c r="F78" s="37">
        <f t="shared" ref="F78:G78" si="12">F79+F80+F81</f>
        <v>310000</v>
      </c>
      <c r="G78" s="37">
        <f t="shared" si="12"/>
        <v>430307</v>
      </c>
      <c r="H78" s="37">
        <f t="shared" ref="H78" si="13">H79</f>
        <v>0</v>
      </c>
    </row>
    <row r="79" spans="1:8" ht="60">
      <c r="A79" s="6" t="s">
        <v>74</v>
      </c>
      <c r="B79" s="6"/>
      <c r="C79" s="32" t="s">
        <v>175</v>
      </c>
      <c r="D79" s="38" t="s">
        <v>38</v>
      </c>
      <c r="E79" s="36">
        <f t="shared" si="2"/>
        <v>310000</v>
      </c>
      <c r="F79" s="36">
        <v>310000</v>
      </c>
      <c r="G79" s="36"/>
      <c r="H79" s="36"/>
    </row>
    <row r="80" spans="1:8" s="34" customFormat="1" ht="30">
      <c r="A80" s="6" t="s">
        <v>134</v>
      </c>
      <c r="B80" s="6"/>
      <c r="C80" s="32" t="s">
        <v>176</v>
      </c>
      <c r="D80" s="38" t="s">
        <v>132</v>
      </c>
      <c r="E80" s="36">
        <f t="shared" si="2"/>
        <v>409650</v>
      </c>
      <c r="F80" s="36"/>
      <c r="G80" s="36">
        <v>409650</v>
      </c>
      <c r="H80" s="36"/>
    </row>
    <row r="81" spans="1:8" s="34" customFormat="1" ht="30">
      <c r="A81" s="6" t="s">
        <v>134</v>
      </c>
      <c r="B81" s="6"/>
      <c r="C81" s="32" t="s">
        <v>177</v>
      </c>
      <c r="D81" s="38" t="s">
        <v>133</v>
      </c>
      <c r="E81" s="36">
        <f t="shared" si="2"/>
        <v>20657</v>
      </c>
      <c r="F81" s="36"/>
      <c r="G81" s="36">
        <v>20657</v>
      </c>
      <c r="H81" s="36"/>
    </row>
    <row r="82" spans="1:8" ht="57.75">
      <c r="A82" s="10" t="s">
        <v>75</v>
      </c>
      <c r="B82" s="10"/>
      <c r="C82" s="12" t="s">
        <v>178</v>
      </c>
      <c r="D82" s="12"/>
      <c r="E82" s="37">
        <f>E83+E84+E86+E85</f>
        <v>1071602</v>
      </c>
      <c r="F82" s="37">
        <f t="shared" ref="F82:H82" si="14">F83+F84+F86</f>
        <v>1052800</v>
      </c>
      <c r="G82" s="37">
        <f>G83+G84+G86+G85</f>
        <v>18802</v>
      </c>
      <c r="H82" s="37">
        <f t="shared" si="14"/>
        <v>0</v>
      </c>
    </row>
    <row r="83" spans="1:8" ht="30">
      <c r="A83" s="6" t="s">
        <v>76</v>
      </c>
      <c r="B83" s="6"/>
      <c r="C83" s="32" t="s">
        <v>179</v>
      </c>
      <c r="D83" s="7" t="s">
        <v>37</v>
      </c>
      <c r="E83" s="36">
        <f t="shared" si="2"/>
        <v>0</v>
      </c>
      <c r="F83" s="36"/>
      <c r="G83" s="36"/>
      <c r="H83" s="36"/>
    </row>
    <row r="84" spans="1:8" ht="30">
      <c r="A84" s="6" t="s">
        <v>77</v>
      </c>
      <c r="B84" s="6"/>
      <c r="C84" s="32" t="s">
        <v>180</v>
      </c>
      <c r="D84" s="7" t="s">
        <v>37</v>
      </c>
      <c r="E84" s="36">
        <f t="shared" si="2"/>
        <v>750000</v>
      </c>
      <c r="F84" s="36">
        <v>750000</v>
      </c>
      <c r="G84" s="36"/>
      <c r="H84" s="36"/>
    </row>
    <row r="85" spans="1:8" s="39" customFormat="1">
      <c r="A85" s="6" t="s">
        <v>135</v>
      </c>
      <c r="B85" s="6"/>
      <c r="C85" s="32"/>
      <c r="D85" s="7"/>
      <c r="E85" s="36">
        <f t="shared" si="2"/>
        <v>18802</v>
      </c>
      <c r="F85" s="36"/>
      <c r="G85" s="36">
        <v>18802</v>
      </c>
      <c r="H85" s="36"/>
    </row>
    <row r="86" spans="1:8" ht="90">
      <c r="A86" s="6" t="s">
        <v>78</v>
      </c>
      <c r="B86" s="6"/>
      <c r="C86" s="32" t="s">
        <v>181</v>
      </c>
      <c r="D86" s="7" t="s">
        <v>38</v>
      </c>
      <c r="E86" s="36">
        <f t="shared" si="2"/>
        <v>302800</v>
      </c>
      <c r="F86" s="36">
        <v>302800</v>
      </c>
      <c r="G86" s="36"/>
      <c r="H86" s="36"/>
    </row>
    <row r="87" spans="1:8">
      <c r="A87" s="6"/>
      <c r="B87" s="6"/>
      <c r="C87" s="32"/>
      <c r="D87" s="7"/>
      <c r="E87" s="36"/>
      <c r="F87" s="36"/>
      <c r="G87" s="36"/>
      <c r="H87" s="36"/>
    </row>
    <row r="88" spans="1:8">
      <c r="A88" s="6"/>
      <c r="B88" s="6"/>
      <c r="C88" s="8" t="s">
        <v>11</v>
      </c>
      <c r="D88" s="7"/>
      <c r="E88" s="36"/>
      <c r="F88" s="36"/>
      <c r="G88" s="36"/>
      <c r="H88" s="36"/>
    </row>
    <row r="89" spans="1:8" ht="45">
      <c r="A89" s="6" t="s">
        <v>28</v>
      </c>
      <c r="B89" s="6">
        <v>300</v>
      </c>
      <c r="C89" s="7"/>
      <c r="D89" s="8"/>
      <c r="E89" s="36"/>
      <c r="F89" s="36"/>
      <c r="G89" s="36"/>
      <c r="H89" s="36"/>
    </row>
    <row r="90" spans="1:8">
      <c r="A90" s="6" t="s">
        <v>21</v>
      </c>
      <c r="B90" s="6"/>
      <c r="C90" s="7"/>
      <c r="D90" s="7"/>
      <c r="E90" s="36"/>
      <c r="F90" s="36"/>
      <c r="G90" s="36"/>
      <c r="H90" s="36"/>
    </row>
    <row r="91" spans="1:8" ht="30">
      <c r="A91" s="6" t="s">
        <v>29</v>
      </c>
      <c r="B91" s="6">
        <v>310</v>
      </c>
      <c r="C91" s="7"/>
      <c r="D91" s="7"/>
      <c r="E91" s="36"/>
      <c r="F91" s="36"/>
      <c r="G91" s="36"/>
      <c r="H91" s="36"/>
    </row>
    <row r="92" spans="1:8">
      <c r="A92" s="6" t="s">
        <v>30</v>
      </c>
      <c r="B92" s="6">
        <v>320</v>
      </c>
      <c r="C92" s="7"/>
      <c r="D92" s="7"/>
      <c r="E92" s="36"/>
      <c r="F92" s="36"/>
      <c r="G92" s="36"/>
      <c r="H92" s="36"/>
    </row>
    <row r="93" spans="1:8" ht="30">
      <c r="A93" s="6" t="s">
        <v>31</v>
      </c>
      <c r="B93" s="6">
        <v>400</v>
      </c>
      <c r="C93" s="7"/>
      <c r="D93" s="7"/>
      <c r="E93" s="36"/>
      <c r="F93" s="36"/>
      <c r="G93" s="36"/>
      <c r="H93" s="36"/>
    </row>
    <row r="94" spans="1:8">
      <c r="A94" s="6" t="s">
        <v>21</v>
      </c>
      <c r="B94" s="6"/>
      <c r="C94" s="7"/>
      <c r="D94" s="7"/>
      <c r="E94" s="36"/>
      <c r="F94" s="36"/>
      <c r="G94" s="36"/>
      <c r="H94" s="36"/>
    </row>
    <row r="95" spans="1:8" ht="30">
      <c r="A95" s="6" t="s">
        <v>32</v>
      </c>
      <c r="B95" s="6">
        <v>410</v>
      </c>
      <c r="C95" s="7"/>
      <c r="D95" s="7"/>
      <c r="E95" s="36"/>
      <c r="F95" s="36"/>
      <c r="G95" s="36"/>
      <c r="H95" s="36"/>
    </row>
    <row r="96" spans="1:8">
      <c r="A96" s="6" t="s">
        <v>33</v>
      </c>
      <c r="B96" s="6"/>
      <c r="C96" s="8"/>
      <c r="D96" s="7"/>
      <c r="E96" s="36"/>
      <c r="F96" s="36"/>
      <c r="G96" s="36"/>
      <c r="H96" s="36"/>
    </row>
    <row r="97" spans="1:8" ht="30">
      <c r="A97" s="6" t="s">
        <v>34</v>
      </c>
      <c r="B97" s="6">
        <v>500</v>
      </c>
      <c r="C97" s="8" t="s">
        <v>11</v>
      </c>
      <c r="D97" s="8"/>
      <c r="E97" s="36"/>
      <c r="F97" s="36"/>
      <c r="G97" s="36"/>
      <c r="H97" s="36"/>
    </row>
    <row r="98" spans="1:8" ht="30">
      <c r="A98" s="6" t="s">
        <v>35</v>
      </c>
      <c r="B98" s="6">
        <v>600</v>
      </c>
      <c r="C98" s="8" t="s">
        <v>11</v>
      </c>
      <c r="D98" s="8"/>
      <c r="E98" s="36"/>
      <c r="F98" s="36"/>
      <c r="G98" s="36"/>
      <c r="H98" s="36"/>
    </row>
    <row r="99" spans="1:8">
      <c r="A99" s="6"/>
      <c r="B99" s="6"/>
      <c r="C99" s="7"/>
      <c r="D99" s="7"/>
      <c r="E99" s="36"/>
      <c r="F99" s="36"/>
      <c r="G99" s="36"/>
      <c r="H99" s="36"/>
    </row>
    <row r="100" spans="1:8">
      <c r="C100" s="33"/>
      <c r="D100" s="33"/>
    </row>
    <row r="101" spans="1:8">
      <c r="C101" s="33"/>
      <c r="D101" s="33"/>
    </row>
    <row r="106" spans="1:8">
      <c r="A106" s="51"/>
      <c r="B106" s="51"/>
      <c r="C106" s="51"/>
    </row>
  </sheetData>
  <mergeCells count="11">
    <mergeCell ref="A5:H5"/>
    <mergeCell ref="A106:C106"/>
    <mergeCell ref="A3:H3"/>
    <mergeCell ref="E9:E11"/>
    <mergeCell ref="F10:F11"/>
    <mergeCell ref="G10:G11"/>
    <mergeCell ref="E8:H8"/>
    <mergeCell ref="F9:H9"/>
    <mergeCell ref="A8:A11"/>
    <mergeCell ref="B8:B11"/>
    <mergeCell ref="C8:C1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3"/>
  <sheetViews>
    <sheetView topLeftCell="A22" workbookViewId="0">
      <selection activeCell="A103" sqref="A103:C103"/>
    </sheetView>
  </sheetViews>
  <sheetFormatPr defaultRowHeight="15"/>
  <cols>
    <col min="1" max="1" width="22.85546875" style="39" customWidth="1"/>
    <col min="2" max="2" width="9.140625" style="39"/>
    <col min="3" max="3" width="25.28515625" style="39" customWidth="1"/>
    <col min="4" max="4" width="6.28515625" style="39" customWidth="1"/>
    <col min="5" max="5" width="17" style="39" customWidth="1"/>
    <col min="6" max="6" width="18.5703125" style="39" customWidth="1"/>
    <col min="7" max="7" width="21.5703125" style="39" customWidth="1"/>
    <col min="8" max="8" width="22.7109375" style="39" customWidth="1"/>
    <col min="9" max="16384" width="9.140625" style="39"/>
  </cols>
  <sheetData>
    <row r="1" spans="1:8">
      <c r="A1" s="40"/>
      <c r="B1" s="40"/>
      <c r="C1" s="40"/>
      <c r="D1" s="40"/>
      <c r="E1" s="40"/>
      <c r="F1" s="40"/>
      <c r="G1" s="40"/>
      <c r="H1" s="40" t="s">
        <v>4</v>
      </c>
    </row>
    <row r="2" spans="1:8">
      <c r="A2" s="50" t="s">
        <v>136</v>
      </c>
      <c r="B2" s="50"/>
      <c r="C2" s="50"/>
      <c r="D2" s="50"/>
      <c r="E2" s="50"/>
      <c r="F2" s="50"/>
      <c r="G2" s="50"/>
      <c r="H2" s="50"/>
    </row>
    <row r="3" spans="1:8">
      <c r="A3" s="40"/>
      <c r="B3" s="40"/>
      <c r="C3" s="40"/>
      <c r="D3" s="40"/>
      <c r="E3" s="40"/>
      <c r="F3" s="40"/>
      <c r="G3" s="40"/>
      <c r="H3" s="40"/>
    </row>
    <row r="5" spans="1:8">
      <c r="A5" s="53" t="s">
        <v>0</v>
      </c>
      <c r="B5" s="53" t="s">
        <v>1</v>
      </c>
      <c r="C5" s="53" t="s">
        <v>2</v>
      </c>
      <c r="D5" s="28"/>
      <c r="E5" s="56" t="s">
        <v>3</v>
      </c>
      <c r="F5" s="57"/>
      <c r="G5" s="57"/>
      <c r="H5" s="57"/>
    </row>
    <row r="6" spans="1:8" ht="16.5" customHeight="1">
      <c r="A6" s="54"/>
      <c r="B6" s="54"/>
      <c r="C6" s="54"/>
      <c r="D6" s="41"/>
      <c r="E6" s="53" t="s">
        <v>5</v>
      </c>
      <c r="F6" s="56" t="s">
        <v>6</v>
      </c>
      <c r="G6" s="57"/>
      <c r="H6" s="57"/>
    </row>
    <row r="7" spans="1:8" ht="107.25" customHeight="1">
      <c r="A7" s="54"/>
      <c r="B7" s="54"/>
      <c r="C7" s="54"/>
      <c r="D7" s="41"/>
      <c r="E7" s="54"/>
      <c r="F7" s="53" t="s">
        <v>7</v>
      </c>
      <c r="G7" s="53" t="s">
        <v>8</v>
      </c>
      <c r="H7" s="18" t="s">
        <v>9</v>
      </c>
    </row>
    <row r="8" spans="1:8" ht="62.25" customHeight="1">
      <c r="A8" s="55"/>
      <c r="B8" s="55"/>
      <c r="C8" s="55"/>
      <c r="D8" s="42" t="s">
        <v>36</v>
      </c>
      <c r="E8" s="55"/>
      <c r="F8" s="55"/>
      <c r="G8" s="55"/>
      <c r="H8" s="18" t="s">
        <v>5</v>
      </c>
    </row>
    <row r="9" spans="1:8">
      <c r="A9" s="18">
        <v>1</v>
      </c>
      <c r="B9" s="18">
        <v>2</v>
      </c>
      <c r="C9" s="18">
        <v>3</v>
      </c>
      <c r="D9" s="18"/>
      <c r="E9" s="18">
        <v>4</v>
      </c>
      <c r="F9" s="18">
        <v>5</v>
      </c>
      <c r="G9" s="18">
        <v>6</v>
      </c>
      <c r="H9" s="18">
        <v>9</v>
      </c>
    </row>
    <row r="10" spans="1:8" ht="30">
      <c r="A10" s="6" t="s">
        <v>10</v>
      </c>
      <c r="B10" s="6">
        <v>100</v>
      </c>
      <c r="C10" s="8" t="s">
        <v>11</v>
      </c>
      <c r="D10" s="8"/>
      <c r="E10" s="6"/>
      <c r="F10" s="6"/>
      <c r="G10" s="6"/>
      <c r="H10" s="6"/>
    </row>
    <row r="11" spans="1:8">
      <c r="A11" s="6" t="s">
        <v>6</v>
      </c>
      <c r="B11" s="6"/>
      <c r="C11" s="7"/>
      <c r="D11" s="7"/>
      <c r="E11" s="6"/>
      <c r="F11" s="6"/>
      <c r="G11" s="6"/>
      <c r="H11" s="6"/>
    </row>
    <row r="12" spans="1:8" ht="30">
      <c r="A12" s="6" t="s">
        <v>12</v>
      </c>
      <c r="B12" s="6">
        <v>110</v>
      </c>
      <c r="C12" s="7"/>
      <c r="D12" s="7"/>
      <c r="E12" s="6"/>
      <c r="F12" s="18" t="s">
        <v>11</v>
      </c>
      <c r="G12" s="18" t="s">
        <v>11</v>
      </c>
      <c r="H12" s="6"/>
    </row>
    <row r="13" spans="1:8" ht="30">
      <c r="A13" s="6" t="s">
        <v>13</v>
      </c>
      <c r="B13" s="6">
        <v>120</v>
      </c>
      <c r="C13" s="7"/>
      <c r="D13" s="7"/>
      <c r="E13" s="31"/>
      <c r="F13" s="6"/>
      <c r="G13" s="18" t="s">
        <v>11</v>
      </c>
      <c r="H13" s="6"/>
    </row>
    <row r="14" spans="1:8">
      <c r="A14" s="6"/>
      <c r="B14" s="6"/>
      <c r="C14" s="7"/>
      <c r="D14" s="7"/>
      <c r="E14" s="6"/>
      <c r="F14" s="6"/>
      <c r="G14" s="6"/>
      <c r="H14" s="6"/>
    </row>
    <row r="15" spans="1:8" ht="60">
      <c r="A15" s="6" t="s">
        <v>14</v>
      </c>
      <c r="B15" s="6">
        <v>130</v>
      </c>
      <c r="C15" s="7"/>
      <c r="D15" s="7"/>
      <c r="E15" s="6"/>
      <c r="F15" s="18" t="s">
        <v>11</v>
      </c>
      <c r="G15" s="18" t="s">
        <v>11</v>
      </c>
      <c r="H15" s="6"/>
    </row>
    <row r="16" spans="1:8" ht="105">
      <c r="A16" s="6" t="s">
        <v>15</v>
      </c>
      <c r="B16" s="6">
        <v>140</v>
      </c>
      <c r="C16" s="7"/>
      <c r="D16" s="7"/>
      <c r="E16" s="6"/>
      <c r="F16" s="18" t="s">
        <v>11</v>
      </c>
      <c r="G16" s="18" t="s">
        <v>11</v>
      </c>
      <c r="H16" s="6"/>
    </row>
    <row r="17" spans="1:8" ht="45">
      <c r="A17" s="6" t="s">
        <v>16</v>
      </c>
      <c r="B17" s="6">
        <v>150</v>
      </c>
      <c r="C17" s="7"/>
      <c r="D17" s="7"/>
      <c r="E17" s="6"/>
      <c r="F17" s="18" t="s">
        <v>11</v>
      </c>
      <c r="G17" s="6"/>
      <c r="H17" s="18" t="s">
        <v>11</v>
      </c>
    </row>
    <row r="18" spans="1:8">
      <c r="A18" s="6" t="s">
        <v>17</v>
      </c>
      <c r="B18" s="6">
        <v>160</v>
      </c>
      <c r="C18" s="7"/>
      <c r="D18" s="7"/>
      <c r="E18" s="6"/>
      <c r="F18" s="18" t="s">
        <v>11</v>
      </c>
      <c r="G18" s="18" t="s">
        <v>11</v>
      </c>
      <c r="H18" s="6"/>
    </row>
    <row r="19" spans="1:8" ht="30">
      <c r="A19" s="6" t="s">
        <v>18</v>
      </c>
      <c r="B19" s="6">
        <v>180</v>
      </c>
      <c r="C19" s="8" t="s">
        <v>11</v>
      </c>
      <c r="D19" s="8"/>
      <c r="E19" s="6"/>
      <c r="F19" s="18" t="s">
        <v>11</v>
      </c>
      <c r="G19" s="18" t="s">
        <v>11</v>
      </c>
      <c r="H19" s="6"/>
    </row>
    <row r="20" spans="1:8">
      <c r="A20" s="6"/>
      <c r="B20" s="6"/>
      <c r="C20" s="7"/>
      <c r="D20" s="7"/>
      <c r="E20" s="6"/>
      <c r="F20" s="6"/>
      <c r="G20" s="6"/>
      <c r="H20" s="6"/>
    </row>
    <row r="21" spans="1:8" ht="29.25">
      <c r="A21" s="10" t="s">
        <v>19</v>
      </c>
      <c r="B21" s="10">
        <v>200</v>
      </c>
      <c r="C21" s="11" t="s">
        <v>11</v>
      </c>
      <c r="D21" s="11"/>
      <c r="E21" s="37">
        <f>E23+E33+E45+E48+E50+E56+E63+E75+E79</f>
        <v>14628685.199999999</v>
      </c>
      <c r="F21" s="37">
        <f t="shared" ref="F21:H21" si="0">F23+F33+F45+F48+F50+F56+F63+F75+F79</f>
        <v>14017616</v>
      </c>
      <c r="G21" s="37">
        <f t="shared" si="0"/>
        <v>344569.2</v>
      </c>
      <c r="H21" s="37">
        <f t="shared" si="0"/>
        <v>266500</v>
      </c>
    </row>
    <row r="22" spans="1:8">
      <c r="A22" s="6" t="s">
        <v>6</v>
      </c>
      <c r="B22" s="6"/>
      <c r="C22" s="7"/>
      <c r="D22" s="7"/>
      <c r="E22" s="36"/>
      <c r="F22" s="36"/>
      <c r="G22" s="36"/>
      <c r="H22" s="36"/>
    </row>
    <row r="23" spans="1:8" ht="29.25">
      <c r="A23" s="10" t="s">
        <v>20</v>
      </c>
      <c r="B23" s="10"/>
      <c r="C23" s="12">
        <v>907</v>
      </c>
      <c r="D23" s="12"/>
      <c r="E23" s="37">
        <f>F23+G23+H23</f>
        <v>11383600</v>
      </c>
      <c r="F23" s="37">
        <f>F25</f>
        <v>11383600</v>
      </c>
      <c r="G23" s="37">
        <f t="shared" ref="G23:H23" si="1">G25</f>
        <v>0</v>
      </c>
      <c r="H23" s="37">
        <f t="shared" si="1"/>
        <v>0</v>
      </c>
    </row>
    <row r="24" spans="1:8">
      <c r="A24" s="6" t="s">
        <v>21</v>
      </c>
      <c r="B24" s="6"/>
      <c r="C24" s="7"/>
      <c r="D24" s="7"/>
      <c r="E24" s="36">
        <f t="shared" ref="E24:E83" si="2">F24+G24+H24</f>
        <v>0</v>
      </c>
      <c r="F24" s="36"/>
      <c r="G24" s="36"/>
      <c r="H24" s="36"/>
    </row>
    <row r="25" spans="1:8" ht="45">
      <c r="A25" s="6" t="s">
        <v>22</v>
      </c>
      <c r="B25" s="6">
        <v>211</v>
      </c>
      <c r="C25" s="7" t="s">
        <v>142</v>
      </c>
      <c r="D25" s="7"/>
      <c r="E25" s="36">
        <f t="shared" si="2"/>
        <v>11383600</v>
      </c>
      <c r="F25" s="36">
        <f>F26+F27+F28+F29</f>
        <v>11383600</v>
      </c>
      <c r="G25" s="36">
        <f>G26+G27+G28+G29</f>
        <v>0</v>
      </c>
      <c r="H25" s="36"/>
    </row>
    <row r="26" spans="1:8" ht="30">
      <c r="A26" s="6" t="s">
        <v>47</v>
      </c>
      <c r="B26" s="6"/>
      <c r="C26" s="7" t="s">
        <v>143</v>
      </c>
      <c r="D26" s="7" t="s">
        <v>37</v>
      </c>
      <c r="E26" s="36">
        <f t="shared" si="2"/>
        <v>737600</v>
      </c>
      <c r="F26" s="36">
        <v>737600</v>
      </c>
      <c r="G26" s="36"/>
      <c r="H26" s="36"/>
    </row>
    <row r="27" spans="1:8" ht="30">
      <c r="A27" s="6" t="s">
        <v>47</v>
      </c>
      <c r="B27" s="6"/>
      <c r="C27" s="7" t="s">
        <v>144</v>
      </c>
      <c r="D27" s="7" t="s">
        <v>38</v>
      </c>
      <c r="E27" s="36">
        <f t="shared" si="2"/>
        <v>8005500</v>
      </c>
      <c r="F27" s="36">
        <v>8005500</v>
      </c>
      <c r="G27" s="36"/>
      <c r="H27" s="36"/>
    </row>
    <row r="28" spans="1:8" ht="39" customHeight="1">
      <c r="A28" s="6" t="s">
        <v>48</v>
      </c>
      <c r="B28" s="6"/>
      <c r="C28" s="7" t="s">
        <v>145</v>
      </c>
      <c r="D28" s="7" t="s">
        <v>37</v>
      </c>
      <c r="E28" s="36">
        <f t="shared" si="2"/>
        <v>222800</v>
      </c>
      <c r="F28" s="36">
        <v>222800</v>
      </c>
      <c r="G28" s="36"/>
      <c r="H28" s="36"/>
    </row>
    <row r="29" spans="1:8" ht="39" customHeight="1">
      <c r="A29" s="6" t="s">
        <v>48</v>
      </c>
      <c r="B29" s="6"/>
      <c r="C29" s="7" t="s">
        <v>146</v>
      </c>
      <c r="D29" s="7" t="s">
        <v>38</v>
      </c>
      <c r="E29" s="36">
        <f t="shared" si="2"/>
        <v>2417700</v>
      </c>
      <c r="F29" s="36">
        <v>2417700</v>
      </c>
      <c r="G29" s="36"/>
      <c r="H29" s="36"/>
    </row>
    <row r="30" spans="1:8" ht="45">
      <c r="A30" s="6" t="s">
        <v>23</v>
      </c>
      <c r="B30" s="6">
        <v>220</v>
      </c>
      <c r="C30" s="7"/>
      <c r="D30" s="7"/>
      <c r="E30" s="36"/>
      <c r="F30" s="36"/>
      <c r="G30" s="36"/>
      <c r="H30" s="36"/>
    </row>
    <row r="31" spans="1:8">
      <c r="A31" s="6" t="s">
        <v>21</v>
      </c>
      <c r="B31" s="6"/>
      <c r="C31" s="7"/>
      <c r="D31" s="7"/>
      <c r="E31" s="36"/>
      <c r="F31" s="36"/>
      <c r="G31" s="36"/>
      <c r="H31" s="36"/>
    </row>
    <row r="32" spans="1:8">
      <c r="A32" s="6"/>
      <c r="B32" s="6"/>
      <c r="C32" s="7"/>
      <c r="D32" s="7"/>
      <c r="E32" s="36"/>
      <c r="F32" s="36"/>
      <c r="G32" s="36"/>
      <c r="H32" s="36"/>
    </row>
    <row r="33" spans="1:8" ht="43.5">
      <c r="A33" s="10" t="s">
        <v>24</v>
      </c>
      <c r="B33" s="10">
        <v>230</v>
      </c>
      <c r="C33" s="12"/>
      <c r="D33" s="12"/>
      <c r="E33" s="37">
        <f>E35+E36+E37+E38+E39+E40</f>
        <v>59100</v>
      </c>
      <c r="F33" s="37">
        <f>F35+F36+F37+F38+F39</f>
        <v>38700</v>
      </c>
      <c r="G33" s="37">
        <f>G35+G36+G37+G38+G39+G40</f>
        <v>20400</v>
      </c>
      <c r="H33" s="37"/>
    </row>
    <row r="34" spans="1:8">
      <c r="A34" s="6" t="s">
        <v>21</v>
      </c>
      <c r="B34" s="6"/>
      <c r="C34" s="7"/>
      <c r="D34" s="7" t="s">
        <v>37</v>
      </c>
      <c r="E34" s="36"/>
      <c r="F34" s="36"/>
      <c r="G34" s="36"/>
      <c r="H34" s="36"/>
    </row>
    <row r="35" spans="1:8" ht="30">
      <c r="A35" s="6" t="s">
        <v>42</v>
      </c>
      <c r="B35" s="6"/>
      <c r="C35" s="7" t="s">
        <v>147</v>
      </c>
      <c r="D35" s="7"/>
      <c r="E35" s="36">
        <f t="shared" si="2"/>
        <v>4600</v>
      </c>
      <c r="F35" s="36">
        <v>4600</v>
      </c>
      <c r="G35" s="36"/>
      <c r="H35" s="36"/>
    </row>
    <row r="36" spans="1:8" ht="30">
      <c r="A36" s="6" t="s">
        <v>43</v>
      </c>
      <c r="B36" s="6"/>
      <c r="C36" s="7" t="s">
        <v>147</v>
      </c>
      <c r="D36" s="7"/>
      <c r="E36" s="36">
        <f t="shared" si="2"/>
        <v>34100</v>
      </c>
      <c r="F36" s="36">
        <v>34100</v>
      </c>
      <c r="G36" s="36"/>
      <c r="H36" s="36"/>
    </row>
    <row r="37" spans="1:8" ht="30">
      <c r="A37" s="6" t="s">
        <v>44</v>
      </c>
      <c r="B37" s="6"/>
      <c r="C37" s="7" t="s">
        <v>147</v>
      </c>
      <c r="D37" s="7"/>
      <c r="E37" s="36">
        <f t="shared" si="2"/>
        <v>0</v>
      </c>
      <c r="F37" s="36"/>
      <c r="G37" s="36"/>
      <c r="H37" s="36"/>
    </row>
    <row r="38" spans="1:8" ht="30">
      <c r="A38" s="6" t="s">
        <v>45</v>
      </c>
      <c r="B38" s="6"/>
      <c r="C38" s="7" t="s">
        <v>148</v>
      </c>
      <c r="D38" s="7"/>
      <c r="E38" s="36">
        <f t="shared" si="2"/>
        <v>0</v>
      </c>
      <c r="F38" s="36"/>
      <c r="G38" s="36"/>
      <c r="H38" s="36"/>
    </row>
    <row r="39" spans="1:8" ht="45">
      <c r="A39" s="6" t="s">
        <v>46</v>
      </c>
      <c r="B39" s="6"/>
      <c r="C39" s="7" t="s">
        <v>149</v>
      </c>
      <c r="D39" s="7"/>
      <c r="E39" s="36">
        <f t="shared" si="2"/>
        <v>20400</v>
      </c>
      <c r="F39" s="36"/>
      <c r="G39" s="36">
        <v>20400</v>
      </c>
      <c r="H39" s="36"/>
    </row>
    <row r="40" spans="1:8" ht="30">
      <c r="A40" s="6" t="s">
        <v>130</v>
      </c>
      <c r="B40" s="6"/>
      <c r="C40" s="7" t="s">
        <v>150</v>
      </c>
      <c r="D40" s="7"/>
      <c r="E40" s="36">
        <f t="shared" si="2"/>
        <v>0</v>
      </c>
      <c r="F40" s="36"/>
      <c r="G40" s="36"/>
      <c r="H40" s="36"/>
    </row>
    <row r="41" spans="1:8" ht="45">
      <c r="A41" s="6" t="s">
        <v>25</v>
      </c>
      <c r="B41" s="6">
        <v>240</v>
      </c>
      <c r="C41" s="7"/>
      <c r="D41" s="7"/>
      <c r="E41" s="36">
        <f t="shared" si="2"/>
        <v>0</v>
      </c>
      <c r="F41" s="36"/>
      <c r="G41" s="36"/>
      <c r="H41" s="36"/>
    </row>
    <row r="42" spans="1:8">
      <c r="A42" s="6"/>
      <c r="B42" s="6"/>
      <c r="C42" s="7"/>
      <c r="D42" s="7"/>
      <c r="E42" s="36">
        <f t="shared" si="2"/>
        <v>0</v>
      </c>
      <c r="F42" s="36"/>
      <c r="G42" s="36"/>
      <c r="H42" s="36"/>
    </row>
    <row r="43" spans="1:8" ht="45">
      <c r="A43" s="6" t="s">
        <v>26</v>
      </c>
      <c r="B43" s="6">
        <v>250</v>
      </c>
      <c r="C43" s="7"/>
      <c r="D43" s="7"/>
      <c r="E43" s="36">
        <f t="shared" si="2"/>
        <v>0</v>
      </c>
      <c r="F43" s="36"/>
      <c r="G43" s="36"/>
      <c r="H43" s="36"/>
    </row>
    <row r="44" spans="1:8" ht="44.25" customHeight="1">
      <c r="A44" s="6" t="s">
        <v>27</v>
      </c>
      <c r="B44" s="6">
        <v>260</v>
      </c>
      <c r="C44" s="8" t="s">
        <v>11</v>
      </c>
      <c r="D44" s="8"/>
      <c r="E44" s="36">
        <f t="shared" si="2"/>
        <v>0</v>
      </c>
      <c r="F44" s="36"/>
      <c r="G44" s="36"/>
      <c r="H44" s="36"/>
    </row>
    <row r="45" spans="1:8">
      <c r="A45" s="10" t="s">
        <v>39</v>
      </c>
      <c r="B45" s="10"/>
      <c r="C45" s="11"/>
      <c r="D45" s="11"/>
      <c r="E45" s="37">
        <f>E46+E47</f>
        <v>43600</v>
      </c>
      <c r="F45" s="37">
        <f t="shared" ref="F45:H45" si="3">F46+F47</f>
        <v>43600</v>
      </c>
      <c r="G45" s="37">
        <f t="shared" si="3"/>
        <v>0</v>
      </c>
      <c r="H45" s="37">
        <f t="shared" si="3"/>
        <v>0</v>
      </c>
    </row>
    <row r="46" spans="1:8" ht="30">
      <c r="A46" s="6" t="s">
        <v>40</v>
      </c>
      <c r="B46" s="6"/>
      <c r="C46" s="7" t="s">
        <v>151</v>
      </c>
      <c r="D46" s="8" t="s">
        <v>38</v>
      </c>
      <c r="E46" s="36">
        <f t="shared" si="2"/>
        <v>33000</v>
      </c>
      <c r="F46" s="36">
        <v>33000</v>
      </c>
      <c r="G46" s="36"/>
      <c r="H46" s="36"/>
    </row>
    <row r="47" spans="1:8" ht="30">
      <c r="A47" s="6" t="s">
        <v>41</v>
      </c>
      <c r="B47" s="6"/>
      <c r="C47" s="7" t="s">
        <v>152</v>
      </c>
      <c r="D47" s="8" t="s">
        <v>38</v>
      </c>
      <c r="E47" s="36">
        <f t="shared" si="2"/>
        <v>10600</v>
      </c>
      <c r="F47" s="36">
        <v>10600</v>
      </c>
      <c r="G47" s="36"/>
      <c r="H47" s="36"/>
    </row>
    <row r="48" spans="1:8" ht="29.25">
      <c r="A48" s="10" t="s">
        <v>49</v>
      </c>
      <c r="B48" s="10"/>
      <c r="C48" s="12" t="s">
        <v>50</v>
      </c>
      <c r="D48" s="11"/>
      <c r="E48" s="37">
        <f>E49</f>
        <v>0</v>
      </c>
      <c r="F48" s="37">
        <f t="shared" ref="F48:H48" si="4">F49</f>
        <v>0</v>
      </c>
      <c r="G48" s="37">
        <f t="shared" si="4"/>
        <v>0</v>
      </c>
      <c r="H48" s="37">
        <f t="shared" si="4"/>
        <v>0</v>
      </c>
    </row>
    <row r="49" spans="1:8" ht="30">
      <c r="A49" s="6" t="s">
        <v>51</v>
      </c>
      <c r="B49" s="6"/>
      <c r="C49" s="7" t="s">
        <v>153</v>
      </c>
      <c r="D49" s="8" t="s">
        <v>37</v>
      </c>
      <c r="E49" s="36">
        <f t="shared" si="2"/>
        <v>0</v>
      </c>
      <c r="F49" s="36"/>
      <c r="G49" s="36"/>
      <c r="H49" s="36"/>
    </row>
    <row r="50" spans="1:8" ht="29.25">
      <c r="A50" s="10" t="s">
        <v>52</v>
      </c>
      <c r="B50" s="10"/>
      <c r="C50" s="12" t="s">
        <v>154</v>
      </c>
      <c r="D50" s="11"/>
      <c r="E50" s="37">
        <f>E51+E52+E53+E54+E55</f>
        <v>575125</v>
      </c>
      <c r="F50" s="37">
        <f t="shared" ref="F50:H50" si="5">F51+F52+F53+F54+F55</f>
        <v>308625</v>
      </c>
      <c r="G50" s="37">
        <f t="shared" si="5"/>
        <v>0</v>
      </c>
      <c r="H50" s="37">
        <f t="shared" si="5"/>
        <v>266500</v>
      </c>
    </row>
    <row r="51" spans="1:8" ht="30">
      <c r="A51" s="6" t="s">
        <v>53</v>
      </c>
      <c r="B51" s="6"/>
      <c r="C51" s="32" t="s">
        <v>155</v>
      </c>
      <c r="D51" s="8" t="s">
        <v>37</v>
      </c>
      <c r="E51" s="36">
        <f t="shared" si="2"/>
        <v>0</v>
      </c>
      <c r="F51" s="36"/>
      <c r="G51" s="36">
        <f t="shared" ref="G51:H51" si="6">H51+I51+J51</f>
        <v>0</v>
      </c>
      <c r="H51" s="36">
        <f t="shared" si="6"/>
        <v>0</v>
      </c>
    </row>
    <row r="52" spans="1:8" ht="30">
      <c r="A52" s="6" t="s">
        <v>54</v>
      </c>
      <c r="B52" s="6"/>
      <c r="C52" s="32" t="s">
        <v>156</v>
      </c>
      <c r="D52" s="8" t="s">
        <v>37</v>
      </c>
      <c r="E52" s="36">
        <f t="shared" si="2"/>
        <v>0</v>
      </c>
      <c r="F52" s="36"/>
      <c r="G52" s="36"/>
      <c r="H52" s="36"/>
    </row>
    <row r="53" spans="1:8" ht="30">
      <c r="A53" s="6" t="s">
        <v>55</v>
      </c>
      <c r="B53" s="6"/>
      <c r="C53" s="32" t="s">
        <v>157</v>
      </c>
      <c r="D53" s="8" t="s">
        <v>37</v>
      </c>
      <c r="E53" s="36">
        <f t="shared" si="2"/>
        <v>563620</v>
      </c>
      <c r="F53" s="36">
        <v>297120</v>
      </c>
      <c r="G53" s="36"/>
      <c r="H53" s="36">
        <v>266500</v>
      </c>
    </row>
    <row r="54" spans="1:8" ht="45">
      <c r="A54" s="6" t="s">
        <v>56</v>
      </c>
      <c r="B54" s="6"/>
      <c r="C54" s="32" t="s">
        <v>158</v>
      </c>
      <c r="D54" s="8" t="s">
        <v>37</v>
      </c>
      <c r="E54" s="36">
        <f t="shared" si="2"/>
        <v>11505</v>
      </c>
      <c r="F54" s="36">
        <v>11505</v>
      </c>
      <c r="G54" s="36"/>
      <c r="H54" s="36"/>
    </row>
    <row r="55" spans="1:8" ht="30">
      <c r="A55" s="6" t="s">
        <v>57</v>
      </c>
      <c r="B55" s="6"/>
      <c r="C55" s="32" t="s">
        <v>159</v>
      </c>
      <c r="D55" s="8" t="s">
        <v>37</v>
      </c>
      <c r="E55" s="36">
        <f t="shared" si="2"/>
        <v>0</v>
      </c>
      <c r="F55" s="36"/>
      <c r="G55" s="36"/>
      <c r="H55" s="36"/>
    </row>
    <row r="56" spans="1:8" ht="43.5">
      <c r="A56" s="10" t="s">
        <v>58</v>
      </c>
      <c r="B56" s="10"/>
      <c r="C56" s="12" t="s">
        <v>160</v>
      </c>
      <c r="D56" s="11" t="s">
        <v>37</v>
      </c>
      <c r="E56" s="37">
        <f>E57+E58+E59+E60</f>
        <v>88000</v>
      </c>
      <c r="F56" s="37">
        <f t="shared" ref="F56:H56" si="7">F57+F58+F59+F60</f>
        <v>88000</v>
      </c>
      <c r="G56" s="37">
        <f t="shared" si="7"/>
        <v>0</v>
      </c>
      <c r="H56" s="37">
        <f t="shared" si="7"/>
        <v>0</v>
      </c>
    </row>
    <row r="57" spans="1:8" ht="30">
      <c r="A57" s="6" t="s">
        <v>60</v>
      </c>
      <c r="B57" s="6"/>
      <c r="C57" s="32" t="s">
        <v>161</v>
      </c>
      <c r="D57" s="8" t="s">
        <v>37</v>
      </c>
      <c r="E57" s="36">
        <f t="shared" si="2"/>
        <v>14300</v>
      </c>
      <c r="F57" s="36">
        <v>14300</v>
      </c>
      <c r="G57" s="36"/>
      <c r="H57" s="36"/>
    </row>
    <row r="58" spans="1:8" ht="30">
      <c r="A58" s="6" t="s">
        <v>61</v>
      </c>
      <c r="B58" s="6"/>
      <c r="C58" s="32" t="s">
        <v>162</v>
      </c>
      <c r="D58" s="8" t="s">
        <v>37</v>
      </c>
      <c r="E58" s="36">
        <f t="shared" si="2"/>
        <v>37200</v>
      </c>
      <c r="F58" s="36">
        <v>37200</v>
      </c>
      <c r="G58" s="36"/>
      <c r="H58" s="36"/>
    </row>
    <row r="59" spans="1:8" ht="30">
      <c r="A59" s="6" t="s">
        <v>63</v>
      </c>
      <c r="B59" s="6"/>
      <c r="C59" s="32" t="s">
        <v>163</v>
      </c>
      <c r="D59" s="8" t="s">
        <v>37</v>
      </c>
      <c r="E59" s="36">
        <f t="shared" si="2"/>
        <v>0</v>
      </c>
      <c r="F59" s="36"/>
      <c r="G59" s="36"/>
      <c r="H59" s="36"/>
    </row>
    <row r="60" spans="1:8" ht="60">
      <c r="A60" s="6" t="s">
        <v>64</v>
      </c>
      <c r="B60" s="6"/>
      <c r="C60" s="32" t="s">
        <v>164</v>
      </c>
      <c r="D60" s="8"/>
      <c r="E60" s="36">
        <f>E61+E62</f>
        <v>36500</v>
      </c>
      <c r="F60" s="36">
        <f t="shared" ref="F60:H60" si="8">F61+F62</f>
        <v>36500</v>
      </c>
      <c r="G60" s="36">
        <f t="shared" si="8"/>
        <v>0</v>
      </c>
      <c r="H60" s="36">
        <f t="shared" si="8"/>
        <v>0</v>
      </c>
    </row>
    <row r="61" spans="1:8" ht="30">
      <c r="A61" s="6" t="s">
        <v>59</v>
      </c>
      <c r="B61" s="6"/>
      <c r="C61" s="32" t="s">
        <v>164</v>
      </c>
      <c r="D61" s="8" t="s">
        <v>37</v>
      </c>
      <c r="E61" s="36">
        <f t="shared" si="2"/>
        <v>1500</v>
      </c>
      <c r="F61" s="36">
        <v>1500</v>
      </c>
      <c r="G61" s="36"/>
      <c r="H61" s="36"/>
    </row>
    <row r="62" spans="1:8" ht="30">
      <c r="A62" s="6" t="s">
        <v>62</v>
      </c>
      <c r="B62" s="6"/>
      <c r="C62" s="32" t="s">
        <v>164</v>
      </c>
      <c r="D62" s="8"/>
      <c r="E62" s="36">
        <f t="shared" si="2"/>
        <v>35000</v>
      </c>
      <c r="F62" s="36">
        <v>35000</v>
      </c>
      <c r="G62" s="36"/>
      <c r="H62" s="36"/>
    </row>
    <row r="63" spans="1:8" ht="29.25">
      <c r="A63" s="10" t="s">
        <v>65</v>
      </c>
      <c r="B63" s="10"/>
      <c r="C63" s="12" t="s">
        <v>165</v>
      </c>
      <c r="D63" s="11"/>
      <c r="E63" s="37">
        <f>E64+E66+E67+E65+E72+E73+E70+E71</f>
        <v>770316.20000000007</v>
      </c>
      <c r="F63" s="37">
        <f t="shared" ref="F63:H63" si="9">F64+F66+F67+F65+F72+F73+F70+F71</f>
        <v>446147</v>
      </c>
      <c r="G63" s="37">
        <f t="shared" si="9"/>
        <v>324169.2</v>
      </c>
      <c r="H63" s="37">
        <f t="shared" si="9"/>
        <v>0</v>
      </c>
    </row>
    <row r="64" spans="1:8" ht="30">
      <c r="A64" s="6" t="s">
        <v>66</v>
      </c>
      <c r="B64" s="6"/>
      <c r="C64" s="32" t="s">
        <v>166</v>
      </c>
      <c r="D64" s="8" t="s">
        <v>37</v>
      </c>
      <c r="E64" s="36">
        <f t="shared" si="2"/>
        <v>18000</v>
      </c>
      <c r="F64" s="36">
        <v>18000</v>
      </c>
      <c r="G64" s="36"/>
      <c r="H64" s="36"/>
    </row>
    <row r="65" spans="1:8" ht="45">
      <c r="A65" s="6" t="s">
        <v>72</v>
      </c>
      <c r="B65" s="6"/>
      <c r="C65" s="32" t="s">
        <v>167</v>
      </c>
      <c r="D65" s="8" t="s">
        <v>38</v>
      </c>
      <c r="E65" s="36">
        <f t="shared" si="2"/>
        <v>99996</v>
      </c>
      <c r="F65" s="36">
        <v>99996</v>
      </c>
      <c r="G65" s="36"/>
      <c r="H65" s="36"/>
    </row>
    <row r="66" spans="1:8" ht="30">
      <c r="A66" s="6" t="s">
        <v>67</v>
      </c>
      <c r="B66" s="6"/>
      <c r="C66" s="32" t="s">
        <v>168</v>
      </c>
      <c r="D66" s="8" t="s">
        <v>37</v>
      </c>
      <c r="E66" s="36">
        <f t="shared" si="2"/>
        <v>72000</v>
      </c>
      <c r="F66" s="36"/>
      <c r="G66" s="36">
        <v>72000</v>
      </c>
      <c r="H66" s="36"/>
    </row>
    <row r="67" spans="1:8" ht="30">
      <c r="A67" s="6" t="s">
        <v>68</v>
      </c>
      <c r="B67" s="6"/>
      <c r="C67" s="32" t="s">
        <v>169</v>
      </c>
      <c r="D67" s="8"/>
      <c r="E67" s="36">
        <f>E68+E69+E74</f>
        <v>328151</v>
      </c>
      <c r="F67" s="36">
        <f>F68+F69+F74</f>
        <v>328151</v>
      </c>
      <c r="G67" s="36">
        <f t="shared" ref="G67:H67" si="10">G68+G69+G74</f>
        <v>0</v>
      </c>
      <c r="H67" s="36">
        <f t="shared" si="10"/>
        <v>0</v>
      </c>
    </row>
    <row r="68" spans="1:8" ht="30">
      <c r="A68" s="6" t="s">
        <v>69</v>
      </c>
      <c r="B68" s="6"/>
      <c r="C68" s="32" t="s">
        <v>170</v>
      </c>
      <c r="D68" s="8" t="s">
        <v>37</v>
      </c>
      <c r="E68" s="36">
        <f t="shared" si="2"/>
        <v>28000</v>
      </c>
      <c r="F68" s="36">
        <v>28000</v>
      </c>
      <c r="G68" s="36"/>
      <c r="H68" s="36"/>
    </row>
    <row r="69" spans="1:8" ht="30">
      <c r="A69" s="6" t="s">
        <v>70</v>
      </c>
      <c r="B69" s="6"/>
      <c r="C69" s="32" t="s">
        <v>171</v>
      </c>
      <c r="D69" s="8" t="s">
        <v>38</v>
      </c>
      <c r="E69" s="36">
        <f t="shared" si="2"/>
        <v>298451</v>
      </c>
      <c r="F69" s="36">
        <v>298451</v>
      </c>
      <c r="G69" s="36"/>
      <c r="H69" s="36"/>
    </row>
    <row r="70" spans="1:8" s="43" customFormat="1">
      <c r="A70" s="6" t="s">
        <v>137</v>
      </c>
      <c r="B70" s="6"/>
      <c r="C70" s="32" t="s">
        <v>140</v>
      </c>
      <c r="D70" s="8" t="s">
        <v>132</v>
      </c>
      <c r="E70" s="36">
        <f t="shared" si="2"/>
        <v>78243.5</v>
      </c>
      <c r="F70" s="36"/>
      <c r="G70" s="36">
        <v>78243.5</v>
      </c>
      <c r="H70" s="36"/>
    </row>
    <row r="71" spans="1:8" s="43" customFormat="1">
      <c r="A71" s="6" t="s">
        <v>137</v>
      </c>
      <c r="B71" s="6"/>
      <c r="C71" s="32" t="s">
        <v>140</v>
      </c>
      <c r="D71" s="8" t="s">
        <v>133</v>
      </c>
      <c r="E71" s="36">
        <f t="shared" si="2"/>
        <v>3955.3</v>
      </c>
      <c r="F71" s="36"/>
      <c r="G71" s="36">
        <v>3955.3</v>
      </c>
      <c r="H71" s="36"/>
    </row>
    <row r="72" spans="1:8" ht="30">
      <c r="A72" s="6" t="s">
        <v>131</v>
      </c>
      <c r="B72" s="6"/>
      <c r="C72" s="32" t="s">
        <v>172</v>
      </c>
      <c r="D72" s="8" t="s">
        <v>132</v>
      </c>
      <c r="E72" s="36">
        <f t="shared" si="2"/>
        <v>161811.82</v>
      </c>
      <c r="F72" s="36"/>
      <c r="G72" s="36">
        <v>161811.82</v>
      </c>
      <c r="H72" s="36"/>
    </row>
    <row r="73" spans="1:8" ht="30">
      <c r="A73" s="6" t="s">
        <v>131</v>
      </c>
      <c r="B73" s="6"/>
      <c r="C73" s="32" t="s">
        <v>173</v>
      </c>
      <c r="D73" s="8" t="s">
        <v>133</v>
      </c>
      <c r="E73" s="36">
        <f t="shared" si="2"/>
        <v>8158.58</v>
      </c>
      <c r="F73" s="36"/>
      <c r="G73" s="36">
        <v>8158.58</v>
      </c>
      <c r="H73" s="36"/>
    </row>
    <row r="74" spans="1:8" ht="30">
      <c r="A74" s="6" t="s">
        <v>71</v>
      </c>
      <c r="B74" s="6"/>
      <c r="C74" s="32" t="s">
        <v>170</v>
      </c>
      <c r="D74" s="8" t="s">
        <v>37</v>
      </c>
      <c r="E74" s="36">
        <f t="shared" si="2"/>
        <v>1700</v>
      </c>
      <c r="F74" s="36">
        <v>1700</v>
      </c>
      <c r="G74" s="36"/>
      <c r="H74" s="36"/>
    </row>
    <row r="75" spans="1:8" ht="43.5">
      <c r="A75" s="10" t="s">
        <v>73</v>
      </c>
      <c r="B75" s="10"/>
      <c r="C75" s="12" t="s">
        <v>174</v>
      </c>
      <c r="D75" s="12"/>
      <c r="E75" s="37">
        <f>E76+E77+E78</f>
        <v>310000</v>
      </c>
      <c r="F75" s="37">
        <f t="shared" ref="F75:G75" si="11">F76+F77+F78</f>
        <v>310000</v>
      </c>
      <c r="G75" s="37">
        <f t="shared" si="11"/>
        <v>0</v>
      </c>
      <c r="H75" s="37">
        <f t="shared" ref="H75" si="12">H76</f>
        <v>0</v>
      </c>
    </row>
    <row r="76" spans="1:8" ht="60">
      <c r="A76" s="6" t="s">
        <v>74</v>
      </c>
      <c r="B76" s="6"/>
      <c r="C76" s="32" t="s">
        <v>175</v>
      </c>
      <c r="D76" s="38" t="s">
        <v>38</v>
      </c>
      <c r="E76" s="36">
        <f t="shared" si="2"/>
        <v>310000</v>
      </c>
      <c r="F76" s="36">
        <v>310000</v>
      </c>
      <c r="G76" s="36"/>
      <c r="H76" s="36"/>
    </row>
    <row r="77" spans="1:8" ht="30">
      <c r="A77" s="6" t="s">
        <v>134</v>
      </c>
      <c r="B77" s="6"/>
      <c r="C77" s="32" t="s">
        <v>176</v>
      </c>
      <c r="D77" s="38" t="s">
        <v>132</v>
      </c>
      <c r="E77" s="36">
        <f t="shared" si="2"/>
        <v>0</v>
      </c>
      <c r="F77" s="36"/>
      <c r="G77" s="36"/>
      <c r="H77" s="36"/>
    </row>
    <row r="78" spans="1:8" ht="30">
      <c r="A78" s="6" t="s">
        <v>134</v>
      </c>
      <c r="B78" s="6"/>
      <c r="C78" s="32" t="s">
        <v>177</v>
      </c>
      <c r="D78" s="38" t="s">
        <v>133</v>
      </c>
      <c r="E78" s="36">
        <f t="shared" si="2"/>
        <v>0</v>
      </c>
      <c r="F78" s="36"/>
      <c r="G78" s="36"/>
      <c r="H78" s="36"/>
    </row>
    <row r="79" spans="1:8" ht="57.75">
      <c r="A79" s="10" t="s">
        <v>75</v>
      </c>
      <c r="B79" s="10"/>
      <c r="C79" s="12" t="s">
        <v>178</v>
      </c>
      <c r="D79" s="12"/>
      <c r="E79" s="37">
        <f>E80+E81+E83+E82</f>
        <v>1398944</v>
      </c>
      <c r="F79" s="37">
        <f t="shared" ref="F79:H79" si="13">F80+F81+F83</f>
        <v>1398944</v>
      </c>
      <c r="G79" s="37">
        <f>G80+G81+G83+G82</f>
        <v>0</v>
      </c>
      <c r="H79" s="37">
        <f t="shared" si="13"/>
        <v>0</v>
      </c>
    </row>
    <row r="80" spans="1:8" ht="30">
      <c r="A80" s="6" t="s">
        <v>76</v>
      </c>
      <c r="B80" s="6"/>
      <c r="C80" s="32" t="s">
        <v>179</v>
      </c>
      <c r="D80" s="7" t="s">
        <v>37</v>
      </c>
      <c r="E80" s="36">
        <f t="shared" si="2"/>
        <v>0</v>
      </c>
      <c r="F80" s="36"/>
      <c r="G80" s="36"/>
      <c r="H80" s="36"/>
    </row>
    <row r="81" spans="1:8" ht="30">
      <c r="A81" s="6" t="s">
        <v>77</v>
      </c>
      <c r="B81" s="6"/>
      <c r="C81" s="32" t="s">
        <v>180</v>
      </c>
      <c r="D81" s="7" t="s">
        <v>37</v>
      </c>
      <c r="E81" s="36">
        <f t="shared" si="2"/>
        <v>946144</v>
      </c>
      <c r="F81" s="36">
        <v>946144</v>
      </c>
      <c r="G81" s="36"/>
      <c r="H81" s="36"/>
    </row>
    <row r="82" spans="1:8">
      <c r="A82" s="6" t="s">
        <v>135</v>
      </c>
      <c r="B82" s="6"/>
      <c r="C82" s="32"/>
      <c r="D82" s="7"/>
      <c r="E82" s="36">
        <f t="shared" si="2"/>
        <v>0</v>
      </c>
      <c r="F82" s="36"/>
      <c r="G82" s="36"/>
      <c r="H82" s="36"/>
    </row>
    <row r="83" spans="1:8" ht="90">
      <c r="A83" s="6" t="s">
        <v>78</v>
      </c>
      <c r="B83" s="6"/>
      <c r="C83" s="32" t="s">
        <v>181</v>
      </c>
      <c r="D83" s="7" t="s">
        <v>38</v>
      </c>
      <c r="E83" s="36">
        <f t="shared" si="2"/>
        <v>452800</v>
      </c>
      <c r="F83" s="36">
        <v>452800</v>
      </c>
      <c r="G83" s="36"/>
      <c r="H83" s="36"/>
    </row>
    <row r="84" spans="1:8">
      <c r="A84" s="6"/>
      <c r="B84" s="6"/>
      <c r="C84" s="32"/>
      <c r="D84" s="7"/>
      <c r="E84" s="36"/>
      <c r="F84" s="36"/>
      <c r="G84" s="36"/>
      <c r="H84" s="36"/>
    </row>
    <row r="85" spans="1:8">
      <c r="A85" s="6"/>
      <c r="B85" s="6"/>
      <c r="C85" s="8" t="s">
        <v>11</v>
      </c>
      <c r="D85" s="7"/>
      <c r="E85" s="36"/>
      <c r="F85" s="36"/>
      <c r="G85" s="36"/>
      <c r="H85" s="36"/>
    </row>
    <row r="86" spans="1:8" ht="45">
      <c r="A86" s="6" t="s">
        <v>28</v>
      </c>
      <c r="B86" s="6">
        <v>300</v>
      </c>
      <c r="C86" s="7"/>
      <c r="D86" s="8"/>
      <c r="E86" s="36"/>
      <c r="F86" s="36"/>
      <c r="G86" s="36"/>
      <c r="H86" s="36"/>
    </row>
    <row r="87" spans="1:8">
      <c r="A87" s="6" t="s">
        <v>21</v>
      </c>
      <c r="B87" s="6"/>
      <c r="C87" s="7"/>
      <c r="D87" s="7"/>
      <c r="E87" s="36"/>
      <c r="F87" s="36"/>
      <c r="G87" s="36"/>
      <c r="H87" s="36"/>
    </row>
    <row r="88" spans="1:8" ht="30">
      <c r="A88" s="6" t="s">
        <v>29</v>
      </c>
      <c r="B88" s="6">
        <v>310</v>
      </c>
      <c r="C88" s="7"/>
      <c r="D88" s="7"/>
      <c r="E88" s="36"/>
      <c r="F88" s="36"/>
      <c r="G88" s="36"/>
      <c r="H88" s="36"/>
    </row>
    <row r="89" spans="1:8">
      <c r="A89" s="6" t="s">
        <v>30</v>
      </c>
      <c r="B89" s="6">
        <v>320</v>
      </c>
      <c r="C89" s="7"/>
      <c r="D89" s="7"/>
      <c r="E89" s="36"/>
      <c r="F89" s="36"/>
      <c r="G89" s="36"/>
      <c r="H89" s="36"/>
    </row>
    <row r="90" spans="1:8" ht="30">
      <c r="A90" s="6" t="s">
        <v>31</v>
      </c>
      <c r="B90" s="6">
        <v>400</v>
      </c>
      <c r="C90" s="7"/>
      <c r="D90" s="7"/>
      <c r="E90" s="36"/>
      <c r="F90" s="36"/>
      <c r="G90" s="36"/>
      <c r="H90" s="36"/>
    </row>
    <row r="91" spans="1:8">
      <c r="A91" s="6" t="s">
        <v>21</v>
      </c>
      <c r="B91" s="6"/>
      <c r="C91" s="7"/>
      <c r="D91" s="7"/>
      <c r="E91" s="36"/>
      <c r="F91" s="36"/>
      <c r="G91" s="36"/>
      <c r="H91" s="36"/>
    </row>
    <row r="92" spans="1:8" ht="30">
      <c r="A92" s="6" t="s">
        <v>32</v>
      </c>
      <c r="B92" s="6">
        <v>410</v>
      </c>
      <c r="C92" s="7"/>
      <c r="D92" s="7"/>
      <c r="E92" s="36"/>
      <c r="F92" s="36"/>
      <c r="G92" s="36"/>
      <c r="H92" s="36"/>
    </row>
    <row r="93" spans="1:8">
      <c r="A93" s="6" t="s">
        <v>33</v>
      </c>
      <c r="B93" s="6"/>
      <c r="C93" s="8"/>
      <c r="D93" s="7"/>
      <c r="E93" s="36"/>
      <c r="F93" s="36"/>
      <c r="G93" s="36"/>
      <c r="H93" s="36"/>
    </row>
    <row r="94" spans="1:8" ht="30">
      <c r="A94" s="6" t="s">
        <v>34</v>
      </c>
      <c r="B94" s="6">
        <v>500</v>
      </c>
      <c r="C94" s="8" t="s">
        <v>11</v>
      </c>
      <c r="D94" s="8"/>
      <c r="E94" s="36"/>
      <c r="F94" s="36"/>
      <c r="G94" s="36"/>
      <c r="H94" s="36"/>
    </row>
    <row r="95" spans="1:8" ht="30">
      <c r="A95" s="6" t="s">
        <v>35</v>
      </c>
      <c r="B95" s="6">
        <v>600</v>
      </c>
      <c r="C95" s="8" t="s">
        <v>11</v>
      </c>
      <c r="D95" s="8"/>
      <c r="E95" s="36"/>
      <c r="F95" s="36"/>
      <c r="G95" s="36"/>
      <c r="H95" s="36"/>
    </row>
    <row r="96" spans="1:8">
      <c r="A96" s="6"/>
      <c r="B96" s="6"/>
      <c r="C96" s="7"/>
      <c r="D96" s="7"/>
      <c r="E96" s="36"/>
      <c r="F96" s="36"/>
      <c r="G96" s="36"/>
      <c r="H96" s="36"/>
    </row>
    <row r="97" spans="1:4">
      <c r="C97" s="33"/>
      <c r="D97" s="33"/>
    </row>
    <row r="98" spans="1:4">
      <c r="C98" s="33"/>
      <c r="D98" s="33"/>
    </row>
    <row r="103" spans="1:4">
      <c r="A103" s="51"/>
      <c r="B103" s="51"/>
      <c r="C103" s="51"/>
    </row>
  </sheetData>
  <mergeCells count="10">
    <mergeCell ref="A103:C103"/>
    <mergeCell ref="A2:H2"/>
    <mergeCell ref="A5:A8"/>
    <mergeCell ref="B5:B8"/>
    <mergeCell ref="C5:C8"/>
    <mergeCell ref="E5:H5"/>
    <mergeCell ref="E6:E8"/>
    <mergeCell ref="F6:H6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3"/>
  <sheetViews>
    <sheetView topLeftCell="A3" workbookViewId="0">
      <selection activeCell="A103" sqref="A103:C103"/>
    </sheetView>
  </sheetViews>
  <sheetFormatPr defaultRowHeight="15"/>
  <cols>
    <col min="1" max="1" width="22.85546875" style="39" customWidth="1"/>
    <col min="2" max="2" width="9.140625" style="39"/>
    <col min="3" max="3" width="25.28515625" style="39" customWidth="1"/>
    <col min="4" max="4" width="6.28515625" style="39" customWidth="1"/>
    <col min="5" max="5" width="17" style="39" customWidth="1"/>
    <col min="6" max="6" width="18.5703125" style="39" customWidth="1"/>
    <col min="7" max="7" width="21.5703125" style="39" customWidth="1"/>
    <col min="8" max="8" width="22.7109375" style="39" customWidth="1"/>
    <col min="9" max="16384" width="9.140625" style="39"/>
  </cols>
  <sheetData>
    <row r="1" spans="1:8">
      <c r="A1" s="40"/>
      <c r="B1" s="40"/>
      <c r="C1" s="40"/>
      <c r="D1" s="40"/>
      <c r="E1" s="40"/>
      <c r="F1" s="40"/>
      <c r="G1" s="40"/>
      <c r="H1" s="40" t="s">
        <v>4</v>
      </c>
    </row>
    <row r="2" spans="1:8">
      <c r="A2" s="50" t="s">
        <v>138</v>
      </c>
      <c r="B2" s="50"/>
      <c r="C2" s="50"/>
      <c r="D2" s="50"/>
      <c r="E2" s="50"/>
      <c r="F2" s="50"/>
      <c r="G2" s="50"/>
      <c r="H2" s="50"/>
    </row>
    <row r="3" spans="1:8">
      <c r="A3" s="40"/>
      <c r="B3" s="40"/>
      <c r="C3" s="40"/>
      <c r="D3" s="40"/>
      <c r="E3" s="40"/>
      <c r="F3" s="40"/>
      <c r="G3" s="40"/>
      <c r="H3" s="40"/>
    </row>
    <row r="5" spans="1:8">
      <c r="A5" s="53" t="s">
        <v>0</v>
      </c>
      <c r="B5" s="53" t="s">
        <v>1</v>
      </c>
      <c r="C5" s="53" t="s">
        <v>2</v>
      </c>
      <c r="D5" s="28"/>
      <c r="E5" s="56" t="s">
        <v>3</v>
      </c>
      <c r="F5" s="57"/>
      <c r="G5" s="57"/>
      <c r="H5" s="57"/>
    </row>
    <row r="6" spans="1:8" ht="16.5" customHeight="1">
      <c r="A6" s="54"/>
      <c r="B6" s="54"/>
      <c r="C6" s="54"/>
      <c r="D6" s="41"/>
      <c r="E6" s="53" t="s">
        <v>5</v>
      </c>
      <c r="F6" s="56" t="s">
        <v>6</v>
      </c>
      <c r="G6" s="57"/>
      <c r="H6" s="57"/>
    </row>
    <row r="7" spans="1:8" ht="107.25" customHeight="1">
      <c r="A7" s="54"/>
      <c r="B7" s="54"/>
      <c r="C7" s="54"/>
      <c r="D7" s="41"/>
      <c r="E7" s="54"/>
      <c r="F7" s="53" t="s">
        <v>7</v>
      </c>
      <c r="G7" s="53" t="s">
        <v>8</v>
      </c>
      <c r="H7" s="18" t="s">
        <v>9</v>
      </c>
    </row>
    <row r="8" spans="1:8" ht="62.25" customHeight="1">
      <c r="A8" s="55"/>
      <c r="B8" s="55"/>
      <c r="C8" s="55"/>
      <c r="D8" s="42" t="s">
        <v>36</v>
      </c>
      <c r="E8" s="55"/>
      <c r="F8" s="55"/>
      <c r="G8" s="55"/>
      <c r="H8" s="18" t="s">
        <v>5</v>
      </c>
    </row>
    <row r="9" spans="1:8">
      <c r="A9" s="18">
        <v>1</v>
      </c>
      <c r="B9" s="18">
        <v>2</v>
      </c>
      <c r="C9" s="18">
        <v>3</v>
      </c>
      <c r="D9" s="18"/>
      <c r="E9" s="18">
        <v>4</v>
      </c>
      <c r="F9" s="18">
        <v>5</v>
      </c>
      <c r="G9" s="18">
        <v>6</v>
      </c>
      <c r="H9" s="18">
        <v>9</v>
      </c>
    </row>
    <row r="10" spans="1:8" ht="30">
      <c r="A10" s="6" t="s">
        <v>10</v>
      </c>
      <c r="B10" s="6">
        <v>100</v>
      </c>
      <c r="C10" s="8" t="s">
        <v>11</v>
      </c>
      <c r="D10" s="8"/>
      <c r="E10" s="6"/>
      <c r="F10" s="6"/>
      <c r="G10" s="6"/>
      <c r="H10" s="6"/>
    </row>
    <row r="11" spans="1:8">
      <c r="A11" s="6" t="s">
        <v>6</v>
      </c>
      <c r="B11" s="6"/>
      <c r="C11" s="7"/>
      <c r="D11" s="7"/>
      <c r="E11" s="6"/>
      <c r="F11" s="6"/>
      <c r="G11" s="6"/>
      <c r="H11" s="6"/>
    </row>
    <row r="12" spans="1:8" ht="30">
      <c r="A12" s="6" t="s">
        <v>12</v>
      </c>
      <c r="B12" s="6">
        <v>110</v>
      </c>
      <c r="C12" s="7"/>
      <c r="D12" s="7"/>
      <c r="E12" s="6"/>
      <c r="F12" s="18" t="s">
        <v>11</v>
      </c>
      <c r="G12" s="18" t="s">
        <v>11</v>
      </c>
      <c r="H12" s="6"/>
    </row>
    <row r="13" spans="1:8" ht="30">
      <c r="A13" s="6" t="s">
        <v>13</v>
      </c>
      <c r="B13" s="6">
        <v>120</v>
      </c>
      <c r="C13" s="7"/>
      <c r="D13" s="7"/>
      <c r="E13" s="31"/>
      <c r="F13" s="6"/>
      <c r="G13" s="18" t="s">
        <v>11</v>
      </c>
      <c r="H13" s="6"/>
    </row>
    <row r="14" spans="1:8">
      <c r="A14" s="6"/>
      <c r="B14" s="6"/>
      <c r="C14" s="7"/>
      <c r="D14" s="7"/>
      <c r="E14" s="6"/>
      <c r="F14" s="6"/>
      <c r="G14" s="6"/>
      <c r="H14" s="6"/>
    </row>
    <row r="15" spans="1:8" ht="60">
      <c r="A15" s="6" t="s">
        <v>14</v>
      </c>
      <c r="B15" s="6">
        <v>130</v>
      </c>
      <c r="C15" s="7"/>
      <c r="D15" s="7"/>
      <c r="E15" s="6"/>
      <c r="F15" s="18" t="s">
        <v>11</v>
      </c>
      <c r="G15" s="18" t="s">
        <v>11</v>
      </c>
      <c r="H15" s="6"/>
    </row>
    <row r="16" spans="1:8" ht="105">
      <c r="A16" s="6" t="s">
        <v>15</v>
      </c>
      <c r="B16" s="6">
        <v>140</v>
      </c>
      <c r="C16" s="7"/>
      <c r="D16" s="7"/>
      <c r="E16" s="6"/>
      <c r="F16" s="18" t="s">
        <v>11</v>
      </c>
      <c r="G16" s="18" t="s">
        <v>11</v>
      </c>
      <c r="H16" s="6"/>
    </row>
    <row r="17" spans="1:8" ht="45">
      <c r="A17" s="6" t="s">
        <v>16</v>
      </c>
      <c r="B17" s="6">
        <v>150</v>
      </c>
      <c r="C17" s="7"/>
      <c r="D17" s="7"/>
      <c r="E17" s="6"/>
      <c r="F17" s="18" t="s">
        <v>11</v>
      </c>
      <c r="G17" s="6"/>
      <c r="H17" s="18" t="s">
        <v>11</v>
      </c>
    </row>
    <row r="18" spans="1:8">
      <c r="A18" s="6" t="s">
        <v>17</v>
      </c>
      <c r="B18" s="6">
        <v>160</v>
      </c>
      <c r="C18" s="7"/>
      <c r="D18" s="7"/>
      <c r="E18" s="6"/>
      <c r="F18" s="18" t="s">
        <v>11</v>
      </c>
      <c r="G18" s="18" t="s">
        <v>11</v>
      </c>
      <c r="H18" s="6"/>
    </row>
    <row r="19" spans="1:8" ht="30">
      <c r="A19" s="6" t="s">
        <v>18</v>
      </c>
      <c r="B19" s="6">
        <v>180</v>
      </c>
      <c r="C19" s="8" t="s">
        <v>11</v>
      </c>
      <c r="D19" s="8"/>
      <c r="E19" s="6"/>
      <c r="F19" s="18" t="s">
        <v>11</v>
      </c>
      <c r="G19" s="18" t="s">
        <v>11</v>
      </c>
      <c r="H19" s="6"/>
    </row>
    <row r="20" spans="1:8">
      <c r="A20" s="6"/>
      <c r="B20" s="6"/>
      <c r="C20" s="7"/>
      <c r="D20" s="7"/>
      <c r="E20" s="6"/>
      <c r="F20" s="6"/>
      <c r="G20" s="6"/>
      <c r="H20" s="6"/>
    </row>
    <row r="21" spans="1:8" ht="29.25">
      <c r="A21" s="10" t="s">
        <v>19</v>
      </c>
      <c r="B21" s="10">
        <v>200</v>
      </c>
      <c r="C21" s="11" t="s">
        <v>11</v>
      </c>
      <c r="D21" s="11"/>
      <c r="E21" s="37">
        <f>E23+E33+E45+E48+E50+E56+E63+E75+E79</f>
        <v>14972577.6</v>
      </c>
      <c r="F21" s="37">
        <f t="shared" ref="F21:H21" si="0">F23+F33+F45+F48+F50+F56+F63+F75+F79</f>
        <v>14337135.300000001</v>
      </c>
      <c r="G21" s="37">
        <f t="shared" si="0"/>
        <v>174598.8</v>
      </c>
      <c r="H21" s="37">
        <f t="shared" si="0"/>
        <v>266500</v>
      </c>
    </row>
    <row r="22" spans="1:8">
      <c r="A22" s="6" t="s">
        <v>6</v>
      </c>
      <c r="B22" s="6"/>
      <c r="C22" s="7"/>
      <c r="D22" s="7"/>
      <c r="E22" s="36"/>
      <c r="F22" s="36"/>
      <c r="G22" s="36"/>
      <c r="H22" s="36"/>
    </row>
    <row r="23" spans="1:8" ht="29.25">
      <c r="A23" s="10" t="s">
        <v>20</v>
      </c>
      <c r="B23" s="10"/>
      <c r="C23" s="12">
        <v>907</v>
      </c>
      <c r="D23" s="12"/>
      <c r="E23" s="37">
        <f>F23+G23+H23</f>
        <v>11383600</v>
      </c>
      <c r="F23" s="37">
        <f>F25</f>
        <v>11383600</v>
      </c>
      <c r="G23" s="37">
        <f t="shared" ref="G23:H23" si="1">G25</f>
        <v>0</v>
      </c>
      <c r="H23" s="37">
        <f t="shared" si="1"/>
        <v>0</v>
      </c>
    </row>
    <row r="24" spans="1:8">
      <c r="A24" s="6" t="s">
        <v>21</v>
      </c>
      <c r="B24" s="6"/>
      <c r="C24" s="7"/>
      <c r="D24" s="7"/>
      <c r="E24" s="36">
        <f t="shared" ref="E24:E83" si="2">F24+G24+H24</f>
        <v>0</v>
      </c>
      <c r="F24" s="36"/>
      <c r="G24" s="36"/>
      <c r="H24" s="36"/>
    </row>
    <row r="25" spans="1:8" ht="45">
      <c r="A25" s="6" t="s">
        <v>22</v>
      </c>
      <c r="B25" s="6">
        <v>211</v>
      </c>
      <c r="C25" s="7" t="s">
        <v>142</v>
      </c>
      <c r="D25" s="7"/>
      <c r="E25" s="36">
        <f t="shared" si="2"/>
        <v>11383600</v>
      </c>
      <c r="F25" s="36">
        <f>F26+F27+F28+F29</f>
        <v>11383600</v>
      </c>
      <c r="G25" s="36">
        <f>G26+G27+G28+G29</f>
        <v>0</v>
      </c>
      <c r="H25" s="36"/>
    </row>
    <row r="26" spans="1:8" ht="30">
      <c r="A26" s="6" t="s">
        <v>47</v>
      </c>
      <c r="B26" s="6"/>
      <c r="C26" s="7" t="s">
        <v>143</v>
      </c>
      <c r="D26" s="7" t="s">
        <v>37</v>
      </c>
      <c r="E26" s="36">
        <f t="shared" si="2"/>
        <v>737600</v>
      </c>
      <c r="F26" s="36">
        <v>737600</v>
      </c>
      <c r="G26" s="36"/>
      <c r="H26" s="36"/>
    </row>
    <row r="27" spans="1:8" ht="30">
      <c r="A27" s="6" t="s">
        <v>47</v>
      </c>
      <c r="B27" s="6"/>
      <c r="C27" s="7" t="s">
        <v>144</v>
      </c>
      <c r="D27" s="7" t="s">
        <v>38</v>
      </c>
      <c r="E27" s="36">
        <f t="shared" si="2"/>
        <v>8005500</v>
      </c>
      <c r="F27" s="36">
        <v>8005500</v>
      </c>
      <c r="G27" s="36"/>
      <c r="H27" s="36"/>
    </row>
    <row r="28" spans="1:8" ht="39" customHeight="1">
      <c r="A28" s="6" t="s">
        <v>48</v>
      </c>
      <c r="B28" s="6"/>
      <c r="C28" s="7" t="s">
        <v>145</v>
      </c>
      <c r="D28" s="7" t="s">
        <v>37</v>
      </c>
      <c r="E28" s="36">
        <f t="shared" si="2"/>
        <v>222800</v>
      </c>
      <c r="F28" s="36">
        <v>222800</v>
      </c>
      <c r="G28" s="36"/>
      <c r="H28" s="36"/>
    </row>
    <row r="29" spans="1:8" ht="39" customHeight="1">
      <c r="A29" s="6" t="s">
        <v>48</v>
      </c>
      <c r="B29" s="6"/>
      <c r="C29" s="7" t="s">
        <v>146</v>
      </c>
      <c r="D29" s="7" t="s">
        <v>38</v>
      </c>
      <c r="E29" s="36">
        <f t="shared" si="2"/>
        <v>2417700</v>
      </c>
      <c r="F29" s="36">
        <v>2417700</v>
      </c>
      <c r="G29" s="36"/>
      <c r="H29" s="36"/>
    </row>
    <row r="30" spans="1:8" ht="45">
      <c r="A30" s="6" t="s">
        <v>23</v>
      </c>
      <c r="B30" s="6">
        <v>220</v>
      </c>
      <c r="C30" s="7"/>
      <c r="D30" s="7"/>
      <c r="E30" s="36"/>
      <c r="F30" s="36"/>
      <c r="G30" s="36"/>
      <c r="H30" s="36"/>
    </row>
    <row r="31" spans="1:8">
      <c r="A31" s="6" t="s">
        <v>21</v>
      </c>
      <c r="B31" s="6"/>
      <c r="C31" s="7"/>
      <c r="D31" s="7"/>
      <c r="E31" s="36"/>
      <c r="F31" s="36"/>
      <c r="G31" s="36"/>
      <c r="H31" s="36"/>
    </row>
    <row r="32" spans="1:8">
      <c r="A32" s="6"/>
      <c r="B32" s="6"/>
      <c r="C32" s="7"/>
      <c r="D32" s="7"/>
      <c r="E32" s="36"/>
      <c r="F32" s="36"/>
      <c r="G32" s="36"/>
      <c r="H32" s="36"/>
    </row>
    <row r="33" spans="1:8" ht="43.5">
      <c r="A33" s="10" t="s">
        <v>24</v>
      </c>
      <c r="B33" s="10">
        <v>230</v>
      </c>
      <c r="C33" s="12"/>
      <c r="D33" s="12"/>
      <c r="E33" s="37">
        <f>E35+E36+E37+E38+E39+E40</f>
        <v>59100</v>
      </c>
      <c r="F33" s="37">
        <f>F35+F36+F37+F38+F39</f>
        <v>38700</v>
      </c>
      <c r="G33" s="37">
        <f>G35+G36+G37+G38+G39+G40</f>
        <v>20400</v>
      </c>
      <c r="H33" s="37"/>
    </row>
    <row r="34" spans="1:8">
      <c r="A34" s="6" t="s">
        <v>21</v>
      </c>
      <c r="B34" s="6"/>
      <c r="C34" s="7"/>
      <c r="D34" s="7" t="s">
        <v>37</v>
      </c>
      <c r="E34" s="36"/>
      <c r="F34" s="36"/>
      <c r="G34" s="36"/>
      <c r="H34" s="36"/>
    </row>
    <row r="35" spans="1:8" ht="30">
      <c r="A35" s="6" t="s">
        <v>42</v>
      </c>
      <c r="B35" s="6"/>
      <c r="C35" s="7" t="s">
        <v>147</v>
      </c>
      <c r="D35" s="7"/>
      <c r="E35" s="36">
        <f t="shared" si="2"/>
        <v>4600</v>
      </c>
      <c r="F35" s="36">
        <v>4600</v>
      </c>
      <c r="G35" s="36"/>
      <c r="H35" s="36"/>
    </row>
    <row r="36" spans="1:8" ht="30">
      <c r="A36" s="6" t="s">
        <v>43</v>
      </c>
      <c r="B36" s="6"/>
      <c r="C36" s="7" t="s">
        <v>147</v>
      </c>
      <c r="D36" s="7"/>
      <c r="E36" s="36">
        <f t="shared" si="2"/>
        <v>34100</v>
      </c>
      <c r="F36" s="36">
        <v>34100</v>
      </c>
      <c r="G36" s="36"/>
      <c r="H36" s="36"/>
    </row>
    <row r="37" spans="1:8" ht="30">
      <c r="A37" s="6" t="s">
        <v>44</v>
      </c>
      <c r="B37" s="6"/>
      <c r="C37" s="7" t="s">
        <v>147</v>
      </c>
      <c r="D37" s="7"/>
      <c r="E37" s="36">
        <f t="shared" si="2"/>
        <v>0</v>
      </c>
      <c r="F37" s="36"/>
      <c r="G37" s="36"/>
      <c r="H37" s="36"/>
    </row>
    <row r="38" spans="1:8" ht="30">
      <c r="A38" s="6" t="s">
        <v>45</v>
      </c>
      <c r="B38" s="6"/>
      <c r="C38" s="7" t="s">
        <v>148</v>
      </c>
      <c r="D38" s="7"/>
      <c r="E38" s="36">
        <f t="shared" si="2"/>
        <v>0</v>
      </c>
      <c r="F38" s="36"/>
      <c r="G38" s="36"/>
      <c r="H38" s="36"/>
    </row>
    <row r="39" spans="1:8" ht="45">
      <c r="A39" s="6" t="s">
        <v>46</v>
      </c>
      <c r="B39" s="6"/>
      <c r="C39" s="7" t="s">
        <v>149</v>
      </c>
      <c r="D39" s="7"/>
      <c r="E39" s="36">
        <f t="shared" si="2"/>
        <v>20400</v>
      </c>
      <c r="F39" s="36"/>
      <c r="G39" s="36">
        <v>20400</v>
      </c>
      <c r="H39" s="36"/>
    </row>
    <row r="40" spans="1:8" ht="30">
      <c r="A40" s="6" t="s">
        <v>130</v>
      </c>
      <c r="B40" s="6"/>
      <c r="C40" s="7" t="s">
        <v>150</v>
      </c>
      <c r="D40" s="7"/>
      <c r="E40" s="36">
        <f t="shared" si="2"/>
        <v>0</v>
      </c>
      <c r="F40" s="36"/>
      <c r="G40" s="36"/>
      <c r="H40" s="36"/>
    </row>
    <row r="41" spans="1:8" ht="45">
      <c r="A41" s="6" t="s">
        <v>25</v>
      </c>
      <c r="B41" s="6">
        <v>240</v>
      </c>
      <c r="C41" s="7"/>
      <c r="D41" s="7"/>
      <c r="E41" s="36">
        <f t="shared" si="2"/>
        <v>0</v>
      </c>
      <c r="F41" s="36"/>
      <c r="G41" s="36"/>
      <c r="H41" s="36"/>
    </row>
    <row r="42" spans="1:8">
      <c r="A42" s="6"/>
      <c r="B42" s="6"/>
      <c r="C42" s="7"/>
      <c r="D42" s="7"/>
      <c r="E42" s="36">
        <f t="shared" si="2"/>
        <v>0</v>
      </c>
      <c r="F42" s="36"/>
      <c r="G42" s="36"/>
      <c r="H42" s="36"/>
    </row>
    <row r="43" spans="1:8" ht="45">
      <c r="A43" s="6" t="s">
        <v>26</v>
      </c>
      <c r="B43" s="6">
        <v>250</v>
      </c>
      <c r="C43" s="7"/>
      <c r="D43" s="7"/>
      <c r="E43" s="36">
        <f t="shared" si="2"/>
        <v>0</v>
      </c>
      <c r="F43" s="36"/>
      <c r="G43" s="36"/>
      <c r="H43" s="36"/>
    </row>
    <row r="44" spans="1:8" ht="44.25" customHeight="1">
      <c r="A44" s="6" t="s">
        <v>27</v>
      </c>
      <c r="B44" s="6">
        <v>260</v>
      </c>
      <c r="C44" s="8" t="s">
        <v>11</v>
      </c>
      <c r="D44" s="8"/>
      <c r="E44" s="36">
        <f t="shared" si="2"/>
        <v>0</v>
      </c>
      <c r="F44" s="36"/>
      <c r="G44" s="36"/>
      <c r="H44" s="36"/>
    </row>
    <row r="45" spans="1:8">
      <c r="A45" s="10" t="s">
        <v>39</v>
      </c>
      <c r="B45" s="10"/>
      <c r="C45" s="11"/>
      <c r="D45" s="11"/>
      <c r="E45" s="37">
        <f>E46+E47</f>
        <v>43600</v>
      </c>
      <c r="F45" s="37">
        <f t="shared" ref="F45:H45" si="3">F46+F47</f>
        <v>43600</v>
      </c>
      <c r="G45" s="37">
        <f t="shared" si="3"/>
        <v>0</v>
      </c>
      <c r="H45" s="37">
        <f t="shared" si="3"/>
        <v>0</v>
      </c>
    </row>
    <row r="46" spans="1:8" ht="30">
      <c r="A46" s="6" t="s">
        <v>40</v>
      </c>
      <c r="B46" s="6"/>
      <c r="C46" s="7" t="s">
        <v>151</v>
      </c>
      <c r="D46" s="8" t="s">
        <v>38</v>
      </c>
      <c r="E46" s="36">
        <f t="shared" si="2"/>
        <v>33000</v>
      </c>
      <c r="F46" s="36">
        <v>33000</v>
      </c>
      <c r="G46" s="36"/>
      <c r="H46" s="36"/>
    </row>
    <row r="47" spans="1:8" ht="30">
      <c r="A47" s="6" t="s">
        <v>41</v>
      </c>
      <c r="B47" s="6"/>
      <c r="C47" s="7" t="s">
        <v>152</v>
      </c>
      <c r="D47" s="8" t="s">
        <v>38</v>
      </c>
      <c r="E47" s="36">
        <f t="shared" si="2"/>
        <v>10600</v>
      </c>
      <c r="F47" s="36">
        <v>10600</v>
      </c>
      <c r="G47" s="36"/>
      <c r="H47" s="36"/>
    </row>
    <row r="48" spans="1:8" ht="29.25">
      <c r="A48" s="10" t="s">
        <v>49</v>
      </c>
      <c r="B48" s="10"/>
      <c r="C48" s="12" t="s">
        <v>50</v>
      </c>
      <c r="D48" s="11"/>
      <c r="E48" s="37">
        <f>E49</f>
        <v>0</v>
      </c>
      <c r="F48" s="37">
        <f t="shared" ref="F48:H48" si="4">F49</f>
        <v>0</v>
      </c>
      <c r="G48" s="37">
        <f t="shared" si="4"/>
        <v>0</v>
      </c>
      <c r="H48" s="37">
        <f t="shared" si="4"/>
        <v>0</v>
      </c>
    </row>
    <row r="49" spans="1:8" ht="30">
      <c r="A49" s="6" t="s">
        <v>51</v>
      </c>
      <c r="B49" s="6"/>
      <c r="C49" s="7" t="s">
        <v>153</v>
      </c>
      <c r="D49" s="8" t="s">
        <v>37</v>
      </c>
      <c r="E49" s="36">
        <f t="shared" si="2"/>
        <v>0</v>
      </c>
      <c r="F49" s="36"/>
      <c r="G49" s="36"/>
      <c r="H49" s="36"/>
    </row>
    <row r="50" spans="1:8" ht="29.25">
      <c r="A50" s="10" t="s">
        <v>52</v>
      </c>
      <c r="B50" s="10"/>
      <c r="C50" s="12" t="s">
        <v>154</v>
      </c>
      <c r="D50" s="11"/>
      <c r="E50" s="37">
        <f>E51+E52+E53+E54+E55</f>
        <v>590689</v>
      </c>
      <c r="F50" s="37">
        <f t="shared" ref="F50:H50" si="5">F51+F52+F53+F54+F55</f>
        <v>324189</v>
      </c>
      <c r="G50" s="37">
        <f t="shared" si="5"/>
        <v>0</v>
      </c>
      <c r="H50" s="37">
        <f t="shared" si="5"/>
        <v>266500</v>
      </c>
    </row>
    <row r="51" spans="1:8" ht="30">
      <c r="A51" s="6" t="s">
        <v>53</v>
      </c>
      <c r="B51" s="6"/>
      <c r="C51" s="32" t="s">
        <v>155</v>
      </c>
      <c r="D51" s="8" t="s">
        <v>37</v>
      </c>
      <c r="E51" s="36">
        <f t="shared" si="2"/>
        <v>0</v>
      </c>
      <c r="F51" s="36"/>
      <c r="G51" s="36">
        <f t="shared" ref="G51:H51" si="6">H51+I51+J51</f>
        <v>0</v>
      </c>
      <c r="H51" s="36">
        <f t="shared" si="6"/>
        <v>0</v>
      </c>
    </row>
    <row r="52" spans="1:8" ht="30">
      <c r="A52" s="6" t="s">
        <v>54</v>
      </c>
      <c r="B52" s="6"/>
      <c r="C52" s="32" t="s">
        <v>156</v>
      </c>
      <c r="D52" s="8" t="s">
        <v>37</v>
      </c>
      <c r="E52" s="36">
        <f t="shared" si="2"/>
        <v>0</v>
      </c>
      <c r="F52" s="36"/>
      <c r="G52" s="36"/>
      <c r="H52" s="36"/>
    </row>
    <row r="53" spans="1:8" ht="30">
      <c r="A53" s="6" t="s">
        <v>55</v>
      </c>
      <c r="B53" s="6"/>
      <c r="C53" s="32" t="s">
        <v>157</v>
      </c>
      <c r="D53" s="8" t="s">
        <v>37</v>
      </c>
      <c r="E53" s="36">
        <f t="shared" si="2"/>
        <v>579060</v>
      </c>
      <c r="F53" s="36">
        <v>312560</v>
      </c>
      <c r="G53" s="36"/>
      <c r="H53" s="36">
        <v>266500</v>
      </c>
    </row>
    <row r="54" spans="1:8" ht="45">
      <c r="A54" s="6" t="s">
        <v>56</v>
      </c>
      <c r="B54" s="6"/>
      <c r="C54" s="32" t="s">
        <v>158</v>
      </c>
      <c r="D54" s="8" t="s">
        <v>37</v>
      </c>
      <c r="E54" s="36">
        <f t="shared" si="2"/>
        <v>11629</v>
      </c>
      <c r="F54" s="36">
        <v>11629</v>
      </c>
      <c r="G54" s="36"/>
      <c r="H54" s="36"/>
    </row>
    <row r="55" spans="1:8" ht="30">
      <c r="A55" s="6" t="s">
        <v>57</v>
      </c>
      <c r="B55" s="6"/>
      <c r="C55" s="32" t="s">
        <v>159</v>
      </c>
      <c r="D55" s="8" t="s">
        <v>37</v>
      </c>
      <c r="E55" s="36">
        <f t="shared" si="2"/>
        <v>0</v>
      </c>
      <c r="F55" s="36"/>
      <c r="G55" s="36"/>
      <c r="H55" s="36"/>
    </row>
    <row r="56" spans="1:8" ht="43.5">
      <c r="A56" s="10" t="s">
        <v>58</v>
      </c>
      <c r="B56" s="10"/>
      <c r="C56" s="12" t="s">
        <v>160</v>
      </c>
      <c r="D56" s="11" t="s">
        <v>37</v>
      </c>
      <c r="E56" s="37">
        <f>E57+E58+E59+E60</f>
        <v>88000</v>
      </c>
      <c r="F56" s="37">
        <f t="shared" ref="F56:H56" si="7">F57+F58+F59+F60</f>
        <v>88000</v>
      </c>
      <c r="G56" s="37">
        <f t="shared" si="7"/>
        <v>0</v>
      </c>
      <c r="H56" s="37">
        <f t="shared" si="7"/>
        <v>0</v>
      </c>
    </row>
    <row r="57" spans="1:8" ht="30">
      <c r="A57" s="6" t="s">
        <v>60</v>
      </c>
      <c r="B57" s="6"/>
      <c r="C57" s="32" t="s">
        <v>161</v>
      </c>
      <c r="D57" s="8" t="s">
        <v>37</v>
      </c>
      <c r="E57" s="36">
        <f t="shared" si="2"/>
        <v>14300</v>
      </c>
      <c r="F57" s="36">
        <v>14300</v>
      </c>
      <c r="G57" s="36"/>
      <c r="H57" s="36"/>
    </row>
    <row r="58" spans="1:8" ht="30">
      <c r="A58" s="6" t="s">
        <v>61</v>
      </c>
      <c r="B58" s="6"/>
      <c r="C58" s="32" t="s">
        <v>162</v>
      </c>
      <c r="D58" s="8" t="s">
        <v>37</v>
      </c>
      <c r="E58" s="36">
        <f t="shared" si="2"/>
        <v>37200</v>
      </c>
      <c r="F58" s="36">
        <v>37200</v>
      </c>
      <c r="G58" s="36"/>
      <c r="H58" s="36"/>
    </row>
    <row r="59" spans="1:8" ht="30">
      <c r="A59" s="6" t="s">
        <v>63</v>
      </c>
      <c r="B59" s="6"/>
      <c r="C59" s="32" t="s">
        <v>163</v>
      </c>
      <c r="D59" s="8" t="s">
        <v>37</v>
      </c>
      <c r="E59" s="36">
        <f t="shared" si="2"/>
        <v>0</v>
      </c>
      <c r="F59" s="36"/>
      <c r="G59" s="36"/>
      <c r="H59" s="36"/>
    </row>
    <row r="60" spans="1:8" ht="60">
      <c r="A60" s="6" t="s">
        <v>64</v>
      </c>
      <c r="B60" s="6"/>
      <c r="C60" s="32" t="s">
        <v>164</v>
      </c>
      <c r="D60" s="8"/>
      <c r="E60" s="36">
        <f>E61+E62</f>
        <v>36500</v>
      </c>
      <c r="F60" s="36">
        <f t="shared" ref="F60:H60" si="8">F61+F62</f>
        <v>36500</v>
      </c>
      <c r="G60" s="36">
        <f t="shared" si="8"/>
        <v>0</v>
      </c>
      <c r="H60" s="36">
        <f t="shared" si="8"/>
        <v>0</v>
      </c>
    </row>
    <row r="61" spans="1:8" ht="30">
      <c r="A61" s="6" t="s">
        <v>59</v>
      </c>
      <c r="B61" s="6"/>
      <c r="C61" s="32" t="s">
        <v>164</v>
      </c>
      <c r="D61" s="8" t="s">
        <v>37</v>
      </c>
      <c r="E61" s="36">
        <f t="shared" si="2"/>
        <v>1500</v>
      </c>
      <c r="F61" s="36">
        <v>1500</v>
      </c>
      <c r="G61" s="36"/>
      <c r="H61" s="36"/>
    </row>
    <row r="62" spans="1:8" ht="30">
      <c r="A62" s="6" t="s">
        <v>62</v>
      </c>
      <c r="B62" s="6"/>
      <c r="C62" s="32" t="s">
        <v>164</v>
      </c>
      <c r="D62" s="8"/>
      <c r="E62" s="36">
        <f t="shared" si="2"/>
        <v>35000</v>
      </c>
      <c r="F62" s="36">
        <v>35000</v>
      </c>
      <c r="G62" s="36"/>
      <c r="H62" s="36"/>
    </row>
    <row r="63" spans="1:8" ht="29.25">
      <c r="A63" s="10" t="s">
        <v>65</v>
      </c>
      <c r="B63" s="10"/>
      <c r="C63" s="12" t="s">
        <v>165</v>
      </c>
      <c r="D63" s="11"/>
      <c r="E63" s="37">
        <f>E64+E65+E66+E67</f>
        <v>798644.6</v>
      </c>
      <c r="F63" s="37">
        <f t="shared" ref="F63:H63" si="9">F64+F65+F66+F67</f>
        <v>450102.3</v>
      </c>
      <c r="G63" s="37">
        <f t="shared" si="9"/>
        <v>154198.79999999999</v>
      </c>
      <c r="H63" s="37">
        <f t="shared" si="9"/>
        <v>0</v>
      </c>
    </row>
    <row r="64" spans="1:8" ht="30">
      <c r="A64" s="6" t="s">
        <v>66</v>
      </c>
      <c r="B64" s="6"/>
      <c r="C64" s="32" t="s">
        <v>166</v>
      </c>
      <c r="D64" s="8" t="s">
        <v>37</v>
      </c>
      <c r="E64" s="36">
        <f t="shared" si="2"/>
        <v>18000</v>
      </c>
      <c r="F64" s="36">
        <v>18000</v>
      </c>
      <c r="G64" s="36"/>
      <c r="H64" s="36"/>
    </row>
    <row r="65" spans="1:8" ht="45">
      <c r="A65" s="6" t="s">
        <v>72</v>
      </c>
      <c r="B65" s="6"/>
      <c r="C65" s="32" t="s">
        <v>167</v>
      </c>
      <c r="D65" s="8" t="s">
        <v>38</v>
      </c>
      <c r="E65" s="36">
        <f t="shared" si="2"/>
        <v>99996</v>
      </c>
      <c r="F65" s="36">
        <v>99996</v>
      </c>
      <c r="G65" s="36"/>
      <c r="H65" s="36"/>
    </row>
    <row r="66" spans="1:8" ht="30">
      <c r="A66" s="6" t="s">
        <v>67</v>
      </c>
      <c r="B66" s="6"/>
      <c r="C66" s="32" t="s">
        <v>168</v>
      </c>
      <c r="D66" s="8" t="s">
        <v>37</v>
      </c>
      <c r="E66" s="36">
        <f t="shared" si="2"/>
        <v>72000</v>
      </c>
      <c r="F66" s="36"/>
      <c r="G66" s="36">
        <v>72000</v>
      </c>
      <c r="H66" s="36"/>
    </row>
    <row r="67" spans="1:8" ht="30">
      <c r="A67" s="6" t="s">
        <v>68</v>
      </c>
      <c r="B67" s="6"/>
      <c r="C67" s="32" t="s">
        <v>169</v>
      </c>
      <c r="D67" s="8"/>
      <c r="E67" s="36">
        <f>E68+E69+E70+E71+E72+E73+E74</f>
        <v>608648.6</v>
      </c>
      <c r="F67" s="36">
        <f t="shared" ref="F67:H67" si="10">F68+F69+F74+F70+F71+G71</f>
        <v>332106.3</v>
      </c>
      <c r="G67" s="36">
        <f t="shared" si="10"/>
        <v>82198.8</v>
      </c>
      <c r="H67" s="36">
        <f t="shared" si="10"/>
        <v>0</v>
      </c>
    </row>
    <row r="68" spans="1:8" ht="30">
      <c r="A68" s="6" t="s">
        <v>69</v>
      </c>
      <c r="B68" s="6"/>
      <c r="C68" s="32" t="s">
        <v>170</v>
      </c>
      <c r="D68" s="8" t="s">
        <v>37</v>
      </c>
      <c r="E68" s="36">
        <f t="shared" si="2"/>
        <v>28000</v>
      </c>
      <c r="F68" s="36">
        <v>28000</v>
      </c>
      <c r="G68" s="36"/>
      <c r="H68" s="36"/>
    </row>
    <row r="69" spans="1:8" ht="30">
      <c r="A69" s="6" t="s">
        <v>70</v>
      </c>
      <c r="B69" s="6"/>
      <c r="C69" s="32" t="s">
        <v>171</v>
      </c>
      <c r="D69" s="8" t="s">
        <v>38</v>
      </c>
      <c r="E69" s="36">
        <f t="shared" si="2"/>
        <v>298451</v>
      </c>
      <c r="F69" s="36">
        <v>298451</v>
      </c>
      <c r="G69" s="36"/>
      <c r="H69" s="36"/>
    </row>
    <row r="70" spans="1:8">
      <c r="A70" s="6" t="s">
        <v>137</v>
      </c>
      <c r="B70" s="6"/>
      <c r="C70" s="32" t="s">
        <v>140</v>
      </c>
      <c r="D70" s="8" t="s">
        <v>132</v>
      </c>
      <c r="E70" s="36">
        <f t="shared" si="2"/>
        <v>78243.5</v>
      </c>
      <c r="F70" s="36"/>
      <c r="G70" s="36">
        <v>78243.5</v>
      </c>
      <c r="H70" s="36"/>
    </row>
    <row r="71" spans="1:8">
      <c r="A71" s="6" t="s">
        <v>137</v>
      </c>
      <c r="B71" s="6"/>
      <c r="C71" s="32" t="s">
        <v>140</v>
      </c>
      <c r="D71" s="8" t="s">
        <v>133</v>
      </c>
      <c r="E71" s="36">
        <f t="shared" si="2"/>
        <v>3955.3</v>
      </c>
      <c r="F71" s="36"/>
      <c r="G71" s="36">
        <v>3955.3</v>
      </c>
      <c r="H71" s="36"/>
    </row>
    <row r="72" spans="1:8" ht="30">
      <c r="A72" s="6" t="s">
        <v>131</v>
      </c>
      <c r="B72" s="6"/>
      <c r="C72" s="32" t="s">
        <v>172</v>
      </c>
      <c r="D72" s="8" t="s">
        <v>132</v>
      </c>
      <c r="E72" s="36">
        <f t="shared" si="2"/>
        <v>188780.46</v>
      </c>
      <c r="F72" s="36"/>
      <c r="G72" s="36">
        <v>188780.46</v>
      </c>
      <c r="H72" s="36"/>
    </row>
    <row r="73" spans="1:8" ht="30">
      <c r="A73" s="6" t="s">
        <v>131</v>
      </c>
      <c r="B73" s="6"/>
      <c r="C73" s="32" t="s">
        <v>173</v>
      </c>
      <c r="D73" s="8" t="s">
        <v>133</v>
      </c>
      <c r="E73" s="36">
        <f t="shared" si="2"/>
        <v>9518.34</v>
      </c>
      <c r="F73" s="36"/>
      <c r="G73" s="36">
        <v>9518.34</v>
      </c>
      <c r="H73" s="36"/>
    </row>
    <row r="74" spans="1:8" ht="30">
      <c r="A74" s="6" t="s">
        <v>71</v>
      </c>
      <c r="B74" s="6"/>
      <c r="C74" s="32" t="s">
        <v>170</v>
      </c>
      <c r="D74" s="8" t="s">
        <v>37</v>
      </c>
      <c r="E74" s="36">
        <f t="shared" si="2"/>
        <v>1700</v>
      </c>
      <c r="F74" s="36">
        <v>1700</v>
      </c>
      <c r="G74" s="36"/>
      <c r="H74" s="36"/>
    </row>
    <row r="75" spans="1:8" ht="43.5">
      <c r="A75" s="10" t="s">
        <v>73</v>
      </c>
      <c r="B75" s="10"/>
      <c r="C75" s="12" t="s">
        <v>174</v>
      </c>
      <c r="D75" s="12"/>
      <c r="E75" s="37">
        <f>E76+E77+E78</f>
        <v>310000</v>
      </c>
      <c r="F75" s="37">
        <f t="shared" ref="F75:G75" si="11">F76+F77+F78</f>
        <v>310000</v>
      </c>
      <c r="G75" s="37">
        <f t="shared" si="11"/>
        <v>0</v>
      </c>
      <c r="H75" s="37">
        <f t="shared" ref="H75" si="12">H76</f>
        <v>0</v>
      </c>
    </row>
    <row r="76" spans="1:8" ht="60">
      <c r="A76" s="6" t="s">
        <v>74</v>
      </c>
      <c r="B76" s="6"/>
      <c r="C76" s="32" t="s">
        <v>175</v>
      </c>
      <c r="D76" s="38" t="s">
        <v>38</v>
      </c>
      <c r="E76" s="36">
        <f t="shared" si="2"/>
        <v>310000</v>
      </c>
      <c r="F76" s="36">
        <v>310000</v>
      </c>
      <c r="G76" s="36"/>
      <c r="H76" s="36"/>
    </row>
    <row r="77" spans="1:8" ht="30">
      <c r="A77" s="6" t="s">
        <v>134</v>
      </c>
      <c r="B77" s="6"/>
      <c r="C77" s="32" t="s">
        <v>176</v>
      </c>
      <c r="D77" s="38" t="s">
        <v>132</v>
      </c>
      <c r="E77" s="36">
        <f t="shared" si="2"/>
        <v>0</v>
      </c>
      <c r="F77" s="36"/>
      <c r="G77" s="36"/>
      <c r="H77" s="36"/>
    </row>
    <row r="78" spans="1:8" ht="30">
      <c r="A78" s="6" t="s">
        <v>134</v>
      </c>
      <c r="B78" s="6"/>
      <c r="C78" s="32" t="s">
        <v>177</v>
      </c>
      <c r="D78" s="38" t="s">
        <v>133</v>
      </c>
      <c r="E78" s="36">
        <f t="shared" si="2"/>
        <v>0</v>
      </c>
      <c r="F78" s="36"/>
      <c r="G78" s="36"/>
      <c r="H78" s="36"/>
    </row>
    <row r="79" spans="1:8" ht="57.75">
      <c r="A79" s="10" t="s">
        <v>75</v>
      </c>
      <c r="B79" s="10"/>
      <c r="C79" s="12" t="s">
        <v>178</v>
      </c>
      <c r="D79" s="12"/>
      <c r="E79" s="37">
        <f>E80+E81+E83+E82</f>
        <v>1698944</v>
      </c>
      <c r="F79" s="37">
        <f t="shared" ref="F79:H79" si="13">F80+F81+F83</f>
        <v>1698944</v>
      </c>
      <c r="G79" s="37">
        <f>G80+G81+G83+G82</f>
        <v>0</v>
      </c>
      <c r="H79" s="37">
        <f t="shared" si="13"/>
        <v>0</v>
      </c>
    </row>
    <row r="80" spans="1:8" ht="30">
      <c r="A80" s="6" t="s">
        <v>76</v>
      </c>
      <c r="B80" s="6"/>
      <c r="C80" s="32" t="s">
        <v>179</v>
      </c>
      <c r="D80" s="7" t="s">
        <v>37</v>
      </c>
      <c r="E80" s="36">
        <f t="shared" si="2"/>
        <v>0</v>
      </c>
      <c r="F80" s="36"/>
      <c r="G80" s="36"/>
      <c r="H80" s="36"/>
    </row>
    <row r="81" spans="1:8" ht="30">
      <c r="A81" s="6" t="s">
        <v>77</v>
      </c>
      <c r="B81" s="6"/>
      <c r="C81" s="32" t="s">
        <v>180</v>
      </c>
      <c r="D81" s="7" t="s">
        <v>37</v>
      </c>
      <c r="E81" s="36">
        <f t="shared" si="2"/>
        <v>946144</v>
      </c>
      <c r="F81" s="36">
        <v>946144</v>
      </c>
      <c r="G81" s="36"/>
      <c r="H81" s="36"/>
    </row>
    <row r="82" spans="1:8">
      <c r="A82" s="6" t="s">
        <v>135</v>
      </c>
      <c r="B82" s="6"/>
      <c r="C82" s="32"/>
      <c r="D82" s="7"/>
      <c r="E82" s="36">
        <f t="shared" si="2"/>
        <v>0</v>
      </c>
      <c r="F82" s="36"/>
      <c r="G82" s="36"/>
      <c r="H82" s="36"/>
    </row>
    <row r="83" spans="1:8" ht="90">
      <c r="A83" s="6" t="s">
        <v>78</v>
      </c>
      <c r="B83" s="6"/>
      <c r="C83" s="32" t="s">
        <v>181</v>
      </c>
      <c r="D83" s="7" t="s">
        <v>38</v>
      </c>
      <c r="E83" s="36">
        <f t="shared" si="2"/>
        <v>752800</v>
      </c>
      <c r="F83" s="36">
        <v>752800</v>
      </c>
      <c r="G83" s="36"/>
      <c r="H83" s="36"/>
    </row>
    <row r="84" spans="1:8">
      <c r="A84" s="6"/>
      <c r="B84" s="6"/>
      <c r="C84" s="32"/>
      <c r="D84" s="7"/>
      <c r="E84" s="36"/>
      <c r="F84" s="36"/>
      <c r="G84" s="36"/>
      <c r="H84" s="36"/>
    </row>
    <row r="85" spans="1:8">
      <c r="A85" s="6"/>
      <c r="B85" s="6"/>
      <c r="C85" s="8" t="s">
        <v>11</v>
      </c>
      <c r="D85" s="7"/>
      <c r="E85" s="36"/>
      <c r="F85" s="36"/>
      <c r="G85" s="36"/>
      <c r="H85" s="36"/>
    </row>
    <row r="86" spans="1:8" ht="45">
      <c r="A86" s="6" t="s">
        <v>28</v>
      </c>
      <c r="B86" s="6">
        <v>300</v>
      </c>
      <c r="C86" s="7"/>
      <c r="D86" s="8"/>
      <c r="E86" s="36"/>
      <c r="F86" s="36"/>
      <c r="G86" s="36"/>
      <c r="H86" s="36"/>
    </row>
    <row r="87" spans="1:8">
      <c r="A87" s="6" t="s">
        <v>21</v>
      </c>
      <c r="B87" s="6"/>
      <c r="C87" s="7"/>
      <c r="D87" s="7"/>
      <c r="E87" s="36"/>
      <c r="F87" s="36"/>
      <c r="G87" s="36"/>
      <c r="H87" s="36"/>
    </row>
    <row r="88" spans="1:8" ht="30">
      <c r="A88" s="6" t="s">
        <v>29</v>
      </c>
      <c r="B88" s="6">
        <v>310</v>
      </c>
      <c r="C88" s="7"/>
      <c r="D88" s="7"/>
      <c r="E88" s="36"/>
      <c r="F88" s="36"/>
      <c r="G88" s="36"/>
      <c r="H88" s="36"/>
    </row>
    <row r="89" spans="1:8">
      <c r="A89" s="6" t="s">
        <v>30</v>
      </c>
      <c r="B89" s="6">
        <v>320</v>
      </c>
      <c r="C89" s="7"/>
      <c r="D89" s="7"/>
      <c r="E89" s="36"/>
      <c r="F89" s="36"/>
      <c r="G89" s="36"/>
      <c r="H89" s="36"/>
    </row>
    <row r="90" spans="1:8" ht="30">
      <c r="A90" s="6" t="s">
        <v>31</v>
      </c>
      <c r="B90" s="6">
        <v>400</v>
      </c>
      <c r="C90" s="7"/>
      <c r="D90" s="7"/>
      <c r="E90" s="36"/>
      <c r="F90" s="36"/>
      <c r="G90" s="36"/>
      <c r="H90" s="36"/>
    </row>
    <row r="91" spans="1:8">
      <c r="A91" s="6" t="s">
        <v>21</v>
      </c>
      <c r="B91" s="6"/>
      <c r="C91" s="7"/>
      <c r="D91" s="7"/>
      <c r="E91" s="36"/>
      <c r="F91" s="36"/>
      <c r="G91" s="36"/>
      <c r="H91" s="36"/>
    </row>
    <row r="92" spans="1:8" ht="30">
      <c r="A92" s="6" t="s">
        <v>32</v>
      </c>
      <c r="B92" s="6">
        <v>410</v>
      </c>
      <c r="C92" s="7"/>
      <c r="D92" s="7"/>
      <c r="E92" s="36"/>
      <c r="F92" s="36"/>
      <c r="G92" s="36"/>
      <c r="H92" s="36"/>
    </row>
    <row r="93" spans="1:8">
      <c r="A93" s="6" t="s">
        <v>33</v>
      </c>
      <c r="B93" s="6"/>
      <c r="C93" s="8"/>
      <c r="D93" s="7"/>
      <c r="E93" s="36"/>
      <c r="F93" s="36"/>
      <c r="G93" s="36"/>
      <c r="H93" s="36"/>
    </row>
    <row r="94" spans="1:8" ht="30">
      <c r="A94" s="6" t="s">
        <v>34</v>
      </c>
      <c r="B94" s="6">
        <v>500</v>
      </c>
      <c r="C94" s="8" t="s">
        <v>11</v>
      </c>
      <c r="D94" s="8"/>
      <c r="E94" s="36"/>
      <c r="F94" s="36"/>
      <c r="G94" s="36"/>
      <c r="H94" s="36"/>
    </row>
    <row r="95" spans="1:8" ht="30">
      <c r="A95" s="6" t="s">
        <v>35</v>
      </c>
      <c r="B95" s="6">
        <v>600</v>
      </c>
      <c r="C95" s="8" t="s">
        <v>11</v>
      </c>
      <c r="D95" s="8"/>
      <c r="E95" s="36"/>
      <c r="F95" s="36"/>
      <c r="G95" s="36"/>
      <c r="H95" s="36"/>
    </row>
    <row r="96" spans="1:8">
      <c r="A96" s="6"/>
      <c r="B96" s="6"/>
      <c r="C96" s="7"/>
      <c r="D96" s="7"/>
      <c r="E96" s="36"/>
      <c r="F96" s="36"/>
      <c r="G96" s="36"/>
      <c r="H96" s="36"/>
    </row>
    <row r="97" spans="1:4">
      <c r="C97" s="33"/>
      <c r="D97" s="33"/>
    </row>
    <row r="98" spans="1:4">
      <c r="C98" s="33"/>
      <c r="D98" s="33"/>
    </row>
    <row r="99" spans="1:4" ht="15" customHeight="1"/>
    <row r="102" spans="1:4" ht="15" customHeight="1"/>
    <row r="103" spans="1:4">
      <c r="A103" s="51"/>
      <c r="B103" s="51"/>
      <c r="C103" s="51"/>
    </row>
  </sheetData>
  <mergeCells count="10">
    <mergeCell ref="A103:C103"/>
    <mergeCell ref="A2:H2"/>
    <mergeCell ref="A5:A8"/>
    <mergeCell ref="B5:B8"/>
    <mergeCell ref="C5:C8"/>
    <mergeCell ref="E5:H5"/>
    <mergeCell ref="E6:E8"/>
    <mergeCell ref="F6:H6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A17" sqref="A17:I17"/>
    </sheetView>
  </sheetViews>
  <sheetFormatPr defaultRowHeight="15"/>
  <cols>
    <col min="1" max="1" width="37.28515625" style="3" customWidth="1"/>
    <col min="2" max="3" width="9.140625" style="3"/>
    <col min="4" max="5" width="12.5703125" style="3" customWidth="1"/>
    <col min="6" max="6" width="14.140625" style="3" customWidth="1"/>
    <col min="7" max="7" width="12.28515625" style="3" customWidth="1"/>
    <col min="8" max="8" width="11.85546875" style="3" customWidth="1"/>
    <col min="9" max="9" width="13.85546875" style="3" customWidth="1"/>
    <col min="10" max="10" width="12" style="3" customWidth="1"/>
    <col min="11" max="11" width="11.140625" style="3" customWidth="1"/>
    <col min="12" max="12" width="13.28515625" style="3" customWidth="1"/>
    <col min="13" max="16384" width="9.140625" style="3"/>
  </cols>
  <sheetData>
    <row r="1" spans="1:12">
      <c r="L1" s="3" t="s">
        <v>98</v>
      </c>
    </row>
    <row r="3" spans="1:12" ht="37.5" customHeight="1">
      <c r="A3" s="61" t="s">
        <v>111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5" spans="1:12" ht="31.5" customHeight="1">
      <c r="A5" s="62" t="s">
        <v>0</v>
      </c>
      <c r="B5" s="65" t="s">
        <v>1</v>
      </c>
      <c r="C5" s="65" t="s">
        <v>99</v>
      </c>
      <c r="D5" s="69" t="s">
        <v>100</v>
      </c>
      <c r="E5" s="70"/>
      <c r="F5" s="70"/>
      <c r="G5" s="70"/>
      <c r="H5" s="70"/>
      <c r="I5" s="70"/>
      <c r="J5" s="70"/>
      <c r="K5" s="70"/>
      <c r="L5" s="71"/>
    </row>
    <row r="6" spans="1:12">
      <c r="A6" s="63"/>
      <c r="B6" s="66"/>
      <c r="C6" s="66"/>
      <c r="D6" s="60" t="s">
        <v>101</v>
      </c>
      <c r="E6" s="59"/>
      <c r="F6" s="59"/>
      <c r="G6" s="72" t="s">
        <v>102</v>
      </c>
      <c r="H6" s="59"/>
      <c r="I6" s="59"/>
      <c r="J6" s="59"/>
      <c r="K6" s="59"/>
      <c r="L6" s="59"/>
    </row>
    <row r="7" spans="1:12" ht="50.25" customHeight="1">
      <c r="A7" s="63"/>
      <c r="B7" s="66"/>
      <c r="C7" s="68"/>
      <c r="D7" s="59"/>
      <c r="E7" s="59"/>
      <c r="F7" s="59"/>
      <c r="G7" s="58" t="s">
        <v>103</v>
      </c>
      <c r="H7" s="59"/>
      <c r="I7" s="59"/>
      <c r="J7" s="58" t="s">
        <v>104</v>
      </c>
      <c r="K7" s="58"/>
      <c r="L7" s="60"/>
    </row>
    <row r="8" spans="1:12" ht="36.75" customHeight="1">
      <c r="A8" s="64"/>
      <c r="B8" s="67"/>
      <c r="C8" s="67"/>
      <c r="D8" s="48" t="s">
        <v>112</v>
      </c>
      <c r="E8" s="23" t="s">
        <v>113</v>
      </c>
      <c r="F8" s="24" t="s">
        <v>114</v>
      </c>
      <c r="G8" s="23" t="s">
        <v>112</v>
      </c>
      <c r="H8" s="23" t="s">
        <v>113</v>
      </c>
      <c r="I8" s="24" t="s">
        <v>114</v>
      </c>
      <c r="J8" s="23" t="s">
        <v>112</v>
      </c>
      <c r="K8" s="23" t="s">
        <v>113</v>
      </c>
      <c r="L8" s="24" t="s">
        <v>114</v>
      </c>
    </row>
    <row r="9" spans="1:12">
      <c r="A9" s="2">
        <v>1</v>
      </c>
      <c r="B9" s="2">
        <v>2</v>
      </c>
      <c r="C9" s="2">
        <v>3</v>
      </c>
      <c r="D9" s="2"/>
      <c r="E9" s="2"/>
      <c r="F9" s="2">
        <v>4</v>
      </c>
      <c r="G9" s="2"/>
      <c r="H9" s="2"/>
      <c r="I9" s="2">
        <v>5</v>
      </c>
      <c r="J9" s="2"/>
      <c r="K9" s="2"/>
      <c r="L9" s="2">
        <v>6</v>
      </c>
    </row>
    <row r="10" spans="1:12" ht="30">
      <c r="A10" s="1" t="s">
        <v>105</v>
      </c>
      <c r="B10" s="4" t="s">
        <v>106</v>
      </c>
      <c r="C10" s="2" t="s">
        <v>11</v>
      </c>
      <c r="D10" s="2">
        <f>D11+D12</f>
        <v>3406226.6799999997</v>
      </c>
      <c r="E10" s="47">
        <f t="shared" ref="E10:L10" si="0">E11+E12</f>
        <v>3206385.1999999993</v>
      </c>
      <c r="F10" s="47">
        <f t="shared" si="0"/>
        <v>3355934.1000000015</v>
      </c>
      <c r="G10" s="47">
        <f t="shared" si="0"/>
        <v>3139726.6799999997</v>
      </c>
      <c r="H10" s="47">
        <f t="shared" si="0"/>
        <v>2939885.1999999993</v>
      </c>
      <c r="I10" s="47">
        <f t="shared" si="0"/>
        <v>3089434.1000000015</v>
      </c>
      <c r="J10" s="47">
        <f t="shared" si="0"/>
        <v>266500</v>
      </c>
      <c r="K10" s="47">
        <f t="shared" si="0"/>
        <v>266500</v>
      </c>
      <c r="L10" s="47">
        <f t="shared" si="0"/>
        <v>266500</v>
      </c>
    </row>
    <row r="11" spans="1:12" ht="45">
      <c r="A11" s="6" t="s">
        <v>107</v>
      </c>
      <c r="B11" s="7" t="s">
        <v>108</v>
      </c>
      <c r="C11" s="18" t="s">
        <v>11</v>
      </c>
      <c r="D11" s="18"/>
      <c r="E11" s="18"/>
      <c r="F11" s="19"/>
      <c r="G11" s="19"/>
      <c r="H11" s="19"/>
      <c r="I11" s="19"/>
      <c r="J11" s="19"/>
      <c r="K11" s="19"/>
      <c r="L11" s="36"/>
    </row>
    <row r="12" spans="1:12" ht="37.5" customHeight="1">
      <c r="A12" s="6" t="s">
        <v>109</v>
      </c>
      <c r="B12" s="7" t="s">
        <v>110</v>
      </c>
      <c r="C12" s="6"/>
      <c r="D12" s="19">
        <f>G12+J12</f>
        <v>3406226.6799999997</v>
      </c>
      <c r="E12" s="19">
        <f>H12+K12</f>
        <v>3206385.1999999993</v>
      </c>
      <c r="F12" s="19">
        <f>I12+L12</f>
        <v>3355934.1000000015</v>
      </c>
      <c r="G12" s="19">
        <f>'таб 2 2017'!F24+'таб 2 2017'!G24-'таб 2 2017'!E26-'таб 2 2017'!E38-'таб 2 2017'!E39-'таб 2 2017'!E40-'таб 2 2017'!E41-'таб 2 2017'!E43</f>
        <v>3139726.6799999997</v>
      </c>
      <c r="H12" s="19">
        <f>'таб 2 2018'!F21+'таб 2 2018'!G21-'таб 2 2018'!E23-'таб 2 2018'!E35-'таб 2 2018'!E36-'таб 2 2018'!E37-'таб 2 2018'!E38-'таб 2 2018'!E40</f>
        <v>2939885.1999999993</v>
      </c>
      <c r="I12" s="19">
        <f>'таб2 2019'!F21+'таб2 2019'!G21-'таб2 2019'!E23-'таб2 2019'!E35-'таб2 2019'!E36-'таб2 2019'!E37-'таб2 2019'!E38-'таб2 2019'!E40</f>
        <v>3089434.1000000015</v>
      </c>
      <c r="J12" s="19">
        <f>'таб 2 2017'!H24</f>
        <v>266500</v>
      </c>
      <c r="K12" s="19">
        <f>'таб 2 2018'!H21</f>
        <v>266500</v>
      </c>
      <c r="L12" s="36">
        <f>'таб2 2019'!H21</f>
        <v>266500</v>
      </c>
    </row>
    <row r="13" spans="1:12">
      <c r="A13" s="20"/>
      <c r="B13" s="21"/>
      <c r="C13" s="20"/>
      <c r="D13" s="20"/>
      <c r="E13" s="20"/>
      <c r="F13" s="22"/>
      <c r="G13" s="22"/>
      <c r="H13" s="22"/>
      <c r="I13" s="22"/>
      <c r="J13" s="22"/>
      <c r="K13" s="22"/>
      <c r="L13" s="20"/>
    </row>
    <row r="14" spans="1:12">
      <c r="A14" s="20"/>
      <c r="B14" s="21"/>
      <c r="C14" s="20"/>
      <c r="D14" s="20"/>
      <c r="E14" s="20"/>
      <c r="F14" s="22"/>
      <c r="G14" s="22"/>
      <c r="H14" s="22"/>
      <c r="I14" s="22"/>
      <c r="J14" s="22"/>
      <c r="K14" s="22"/>
      <c r="L14" s="20"/>
    </row>
    <row r="15" spans="1:12">
      <c r="B15" s="5"/>
    </row>
  </sheetData>
  <mergeCells count="9">
    <mergeCell ref="G7:I7"/>
    <mergeCell ref="J7:L7"/>
    <mergeCell ref="A3:L3"/>
    <mergeCell ref="A5:A8"/>
    <mergeCell ref="B5:B8"/>
    <mergeCell ref="C5:C8"/>
    <mergeCell ref="D5:L5"/>
    <mergeCell ref="D6:F7"/>
    <mergeCell ref="G6:L6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A21" sqref="A21:XFD21"/>
    </sheetView>
  </sheetViews>
  <sheetFormatPr defaultRowHeight="15"/>
  <cols>
    <col min="1" max="1" width="53.7109375" style="3" customWidth="1"/>
    <col min="2" max="2" width="11" style="3" customWidth="1"/>
    <col min="3" max="3" width="18.5703125" style="3" customWidth="1"/>
    <col min="4" max="16384" width="9.140625" style="3"/>
  </cols>
  <sheetData>
    <row r="1" spans="1:3">
      <c r="C1" s="3" t="s">
        <v>115</v>
      </c>
    </row>
    <row r="4" spans="1:3" ht="33" customHeight="1">
      <c r="A4" s="73" t="s">
        <v>123</v>
      </c>
      <c r="B4" s="73"/>
      <c r="C4" s="73"/>
    </row>
    <row r="7" spans="1:3" ht="60">
      <c r="A7" s="1" t="s">
        <v>0</v>
      </c>
      <c r="B7" s="1" t="s">
        <v>1</v>
      </c>
      <c r="C7" s="1" t="s">
        <v>116</v>
      </c>
    </row>
    <row r="8" spans="1:3">
      <c r="A8" s="1" t="s">
        <v>34</v>
      </c>
      <c r="B8" s="2" t="s">
        <v>117</v>
      </c>
      <c r="C8" s="1"/>
    </row>
    <row r="9" spans="1:3">
      <c r="A9" s="1" t="s">
        <v>35</v>
      </c>
      <c r="B9" s="2" t="s">
        <v>118</v>
      </c>
      <c r="C9" s="2"/>
    </row>
    <row r="10" spans="1:3">
      <c r="A10" s="1" t="s">
        <v>119</v>
      </c>
      <c r="B10" s="2" t="s">
        <v>120</v>
      </c>
      <c r="C10" s="1"/>
    </row>
    <row r="11" spans="1:3">
      <c r="A11" s="1" t="s">
        <v>121</v>
      </c>
      <c r="B11" s="2" t="s">
        <v>122</v>
      </c>
      <c r="C11" s="1"/>
    </row>
    <row r="12" spans="1:3">
      <c r="A12" s="1"/>
      <c r="B12" s="2"/>
      <c r="C12" s="1"/>
    </row>
    <row r="17" ht="15.75" customHeight="1"/>
  </sheetData>
  <mergeCells count="1">
    <mergeCell ref="A4:C4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>
      <selection activeCell="F19" sqref="F19"/>
    </sheetView>
  </sheetViews>
  <sheetFormatPr defaultRowHeight="15.75"/>
  <cols>
    <col min="1" max="1" width="45.7109375" style="25" customWidth="1"/>
    <col min="2" max="2" width="14.85546875" style="25" customWidth="1"/>
    <col min="3" max="3" width="19.140625" style="25" customWidth="1"/>
    <col min="4" max="16384" width="9.140625" style="25"/>
  </cols>
  <sheetData>
    <row r="1" spans="1:3">
      <c r="C1" s="25" t="s">
        <v>124</v>
      </c>
    </row>
    <row r="3" spans="1:3">
      <c r="A3" s="74" t="s">
        <v>125</v>
      </c>
      <c r="B3" s="74"/>
      <c r="C3" s="74"/>
    </row>
    <row r="5" spans="1:3">
      <c r="A5" s="26" t="s">
        <v>0</v>
      </c>
      <c r="B5" s="26" t="s">
        <v>1</v>
      </c>
      <c r="C5" s="26" t="s">
        <v>126</v>
      </c>
    </row>
    <row r="6" spans="1:3">
      <c r="A6" s="27">
        <v>1</v>
      </c>
      <c r="B6" s="27">
        <v>2</v>
      </c>
      <c r="C6" s="27">
        <v>3</v>
      </c>
    </row>
    <row r="7" spans="1:3">
      <c r="A7" s="26" t="s">
        <v>127</v>
      </c>
      <c r="B7" s="27" t="s">
        <v>117</v>
      </c>
      <c r="C7" s="26"/>
    </row>
    <row r="8" spans="1:3" ht="63">
      <c r="A8" s="26" t="s">
        <v>128</v>
      </c>
      <c r="B8" s="27" t="s">
        <v>118</v>
      </c>
      <c r="C8" s="26"/>
    </row>
    <row r="9" spans="1:3" ht="31.5">
      <c r="A9" s="26" t="s">
        <v>129</v>
      </c>
      <c r="B9" s="27" t="s">
        <v>120</v>
      </c>
      <c r="C9" s="26"/>
    </row>
    <row r="10" spans="1:3">
      <c r="A10" s="26"/>
      <c r="B10" s="27"/>
      <c r="C10" s="26"/>
    </row>
    <row r="15" spans="1:3">
      <c r="A15" s="25" t="s">
        <v>182</v>
      </c>
      <c r="C15" s="25" t="s">
        <v>187</v>
      </c>
    </row>
    <row r="16" spans="1:3" ht="31.5" customHeight="1"/>
    <row r="17" spans="1:3">
      <c r="C17" s="75" t="s">
        <v>183</v>
      </c>
    </row>
    <row r="19" spans="1:3">
      <c r="A19" s="25" t="s">
        <v>184</v>
      </c>
      <c r="C19" s="25" t="s">
        <v>185</v>
      </c>
    </row>
    <row r="20" spans="1:3" ht="32.25" customHeight="1"/>
    <row r="21" spans="1:3">
      <c r="C21" s="75" t="s">
        <v>183</v>
      </c>
    </row>
    <row r="22" spans="1:3">
      <c r="A22" s="25" t="s">
        <v>186</v>
      </c>
    </row>
  </sheetData>
  <mergeCells count="1">
    <mergeCell ref="A3:C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таб1</vt:lpstr>
      <vt:lpstr>таб 2 2017</vt:lpstr>
      <vt:lpstr>таб 2 2018</vt:lpstr>
      <vt:lpstr>таб2 2019</vt:lpstr>
      <vt:lpstr>таб 2.1</vt:lpstr>
      <vt:lpstr>таб 3</vt:lpstr>
      <vt:lpstr>таб4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2017-01-25T14:11:37Z</dcterms:modified>
</cp:coreProperties>
</file>